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svg" ContentType="image/svg+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drawings/drawing5.xml" ContentType="application/vnd.openxmlformats-officedocument.drawing+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drawings/drawing6.xml" ContentType="application/vnd.openxmlformats-officedocument.drawing+xml"/>
  <Override PartName="/xl/drawings/drawing7.xml" ContentType="application/vnd.openxmlformats-officedocument.drawing+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drawings/drawing8.xml" ContentType="application/vnd.openxmlformats-officedocument.drawing+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tables/table15.xml" ContentType="application/vnd.openxmlformats-officedocument.spreadsheetml.table+xml"/>
  <Override PartName="/xl/tables/table16.xml" ContentType="application/vnd.openxmlformats-officedocument.spreadsheetml.table+xml"/>
  <Override PartName="/xl/drawings/drawing9.xml" ContentType="application/vnd.openxmlformats-officedocument.drawing+xml"/>
  <Override PartName="/xl/drawings/drawing10.xml" ContentType="application/vnd.openxmlformats-officedocument.drawing+xml"/>
  <Override PartName="/xl/tables/table17.xml" ContentType="application/vnd.openxmlformats-officedocument.spreadsheetml.table+xml"/>
  <Override PartName="/xl/tables/table18.xml" ContentType="application/vnd.openxmlformats-officedocument.spreadsheetml.table+xml"/>
  <Override PartName="/xl/tables/table19.xml" ContentType="application/vnd.openxmlformats-officedocument.spreadsheetml.table+xml"/>
  <Override PartName="/xl/drawings/drawing11.xml" ContentType="application/vnd.openxmlformats-officedocument.drawing+xml"/>
  <Override PartName="/xl/tables/table20.xml" ContentType="application/vnd.openxmlformats-officedocument.spreadsheetml.table+xml"/>
  <Override PartName="/xl/tables/table21.xml" ContentType="application/vnd.openxmlformats-officedocument.spreadsheetml.table+xml"/>
  <Override PartName="/xl/tables/table22.xml" ContentType="application/vnd.openxmlformats-officedocument.spreadsheetml.table+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166925"/>
  <mc:AlternateContent xmlns:mc="http://schemas.openxmlformats.org/markup-compatibility/2006">
    <mc:Choice Requires="x15">
      <x15ac:absPath xmlns:x15ac="http://schemas.microsoft.com/office/spreadsheetml/2010/11/ac" url="https://d.docs.live.net/844bf9cf14afbe69/Desktop/FINAL UPLOAD/"/>
    </mc:Choice>
  </mc:AlternateContent>
  <xr:revisionPtr revIDLastSave="0" documentId="8_{67C15293-304F-4082-9F64-6521D8A23F02}" xr6:coauthVersionLast="47" xr6:coauthVersionMax="47" xr10:uidLastSave="{00000000-0000-0000-0000-000000000000}"/>
  <bookViews>
    <workbookView xWindow="-120" yWindow="-120" windowWidth="29040" windowHeight="15720" xr2:uid="{A00AA48D-C21B-4A2A-8D05-88ECC8F579FE}"/>
  </bookViews>
  <sheets>
    <sheet name="Start" sheetId="15" r:id="rId1"/>
    <sheet name="Table of Contents" sheetId="14" r:id="rId2"/>
    <sheet name="Chap_1" sheetId="18" r:id="rId3"/>
    <sheet name="C1.1" sheetId="6" r:id="rId4"/>
    <sheet name="C1.1S" sheetId="32" r:id="rId5"/>
    <sheet name="Chap_2" sheetId="20" r:id="rId6"/>
    <sheet name="C2.1" sheetId="16" r:id="rId7"/>
    <sheet name="C2.1S" sheetId="26" r:id="rId8"/>
    <sheet name="Chap_3" sheetId="21" r:id="rId9"/>
    <sheet name="C3.1" sheetId="17" r:id="rId10"/>
    <sheet name="C3.1S" sheetId="30" r:id="rId11"/>
    <sheet name="C3.2" sheetId="19" r:id="rId12"/>
    <sheet name="C3.2S" sheetId="31" r:id="rId13"/>
  </sheets>
  <externalReferences>
    <externalReference r:id="rId14"/>
    <externalReference r:id="rId15"/>
    <externalReference r:id="rId16"/>
  </externalReferences>
  <definedNames>
    <definedName name="_xlnm._FilterDatabase" localSheetId="9" hidden="1">'C3.1'!$C$145:$D$158</definedName>
    <definedName name="_xlnm._FilterDatabase" localSheetId="10" hidden="1">'C3.1S'!$C$145:$D$158</definedName>
    <definedName name="_xlnm._FilterDatabase" localSheetId="11" hidden="1">'C3.2'!$B$6:$C$20</definedName>
    <definedName name="_xlnm._FilterDatabase" localSheetId="12" hidden="1">'C3.2S'!$B$6:$C$20</definedName>
    <definedName name="Apples">[1]!tbl_FruitType[Apples]</definedName>
    <definedName name="Bananas">[1]!tbl_FruitType6[Bananas]</definedName>
    <definedName name="Blue" localSheetId="7">'C2.1S'!$D$112</definedName>
    <definedName name="Blue">'C2.1'!$D$112</definedName>
    <definedName name="DATA2023">'[2]C4.1'!#REF!</definedName>
    <definedName name="DATA2024">'[2]C4.1'!#REF!</definedName>
    <definedName name="EUR_USD">'[3]C4.1'!$D$73</definedName>
    <definedName name="grp_WalkMeArrows">"shp_ArrowCurved,txt_WalkMeArrows,shp_ArrowStraight"</definedName>
    <definedName name="grp_WalkMeBrace">"shp_BraceBottom,txt_WalkMeBrace,shp_BraceLeft"</definedName>
    <definedName name="Lemons">[1]!tbl_FruitType5[Lemons]</definedName>
    <definedName name="lst_Fruit">[1]!tbl_Fruit[Fruit]</definedName>
    <definedName name="lst_FruitType">[1]!tbl_FruitType[Apples]</definedName>
    <definedName name="Oranges">[1]!tbl_FruitType4[Oranges]</definedName>
    <definedName name="Pink" localSheetId="7">'C2.1S'!$D$113</definedName>
    <definedName name="Pink">'C2.1'!$D$113</definedName>
    <definedName name="Red" localSheetId="7">'C2.1S'!$D$111</definedName>
    <definedName name="Red">'C2.1'!$D$111</definedName>
    <definedName name="Region" localSheetId="4">'C1.1S'!$D$94</definedName>
    <definedName name="Region">'C1.1'!$D$94</definedName>
    <definedName name="Sales_Value" localSheetId="4">'C1.1S'!$E$94</definedName>
    <definedName name="Sales_Value">'C1.1'!$E$94</definedName>
    <definedName name="SalesTax">0.0825</definedName>
    <definedName name="Shipping">1.25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54" i="19" l="1"/>
  <c r="F157" i="32"/>
  <c r="F156" i="32"/>
  <c r="F155" i="32"/>
  <c r="F154" i="32"/>
  <c r="F153" i="32"/>
  <c r="F152" i="32"/>
  <c r="F151" i="32"/>
  <c r="F150" i="32"/>
  <c r="F149" i="32"/>
  <c r="F148" i="32"/>
  <c r="H129" i="32"/>
  <c r="H128" i="32"/>
  <c r="H127" i="32"/>
  <c r="H126" i="32"/>
  <c r="H125" i="32"/>
  <c r="H124" i="32"/>
  <c r="H123" i="32"/>
  <c r="H122" i="32"/>
  <c r="G108" i="32"/>
  <c r="F108" i="32"/>
  <c r="G107" i="32"/>
  <c r="F107" i="32"/>
  <c r="G106" i="32"/>
  <c r="F106" i="32"/>
  <c r="G105" i="32"/>
  <c r="F105" i="32"/>
  <c r="G104" i="32"/>
  <c r="F104" i="32"/>
  <c r="G103" i="32"/>
  <c r="F103" i="32"/>
  <c r="G102" i="32"/>
  <c r="F102" i="32"/>
  <c r="G101" i="32"/>
  <c r="F101" i="32"/>
  <c r="G100" i="32"/>
  <c r="F100" i="32"/>
  <c r="G99" i="32"/>
  <c r="F99" i="32"/>
  <c r="G98" i="32"/>
  <c r="F98" i="32"/>
  <c r="G80" i="32"/>
  <c r="G79" i="32"/>
  <c r="G78" i="32"/>
  <c r="G77" i="32"/>
  <c r="G76" i="32"/>
  <c r="G75" i="32"/>
  <c r="H56" i="32"/>
  <c r="H55" i="32"/>
  <c r="H54" i="32"/>
  <c r="H53" i="32"/>
  <c r="H52" i="32"/>
  <c r="H51" i="32"/>
  <c r="H50" i="32"/>
  <c r="H49" i="32"/>
  <c r="H48" i="32"/>
  <c r="H47" i="32"/>
  <c r="H46" i="32"/>
  <c r="F31" i="32"/>
  <c r="F30" i="32"/>
  <c r="F29" i="32"/>
  <c r="F28" i="32"/>
  <c r="F27" i="32"/>
  <c r="F26" i="32"/>
  <c r="G15" i="32"/>
  <c r="F15" i="32"/>
  <c r="D61" i="31"/>
  <c r="D60" i="31"/>
  <c r="D59" i="31"/>
  <c r="D58" i="31"/>
  <c r="D57" i="31"/>
  <c r="D56" i="31"/>
  <c r="D55" i="31"/>
  <c r="D54" i="31"/>
  <c r="D53" i="31"/>
  <c r="D45" i="31" a="1"/>
  <c r="D45" i="31" s="1"/>
  <c r="D44" i="31"/>
  <c r="D44" i="31" a="1"/>
  <c r="D43" i="31" a="1"/>
  <c r="D43" i="31" s="1"/>
  <c r="D42" i="31" a="1"/>
  <c r="D42" i="31" s="1"/>
  <c r="D41" i="31"/>
  <c r="D41" i="31" a="1"/>
  <c r="D40" i="31" a="1"/>
  <c r="D40" i="31" s="1"/>
  <c r="D39" i="31" a="1"/>
  <c r="D39" i="31" s="1"/>
  <c r="D38" i="31"/>
  <c r="D38" i="31" a="1"/>
  <c r="D37" i="31" a="1"/>
  <c r="D37" i="31" s="1"/>
  <c r="D36" i="31" a="1"/>
  <c r="D36" i="31" s="1"/>
  <c r="D35" i="31"/>
  <c r="D35" i="31" a="1"/>
  <c r="D34" i="31" a="1"/>
  <c r="D34" i="31" s="1"/>
  <c r="D33" i="31" a="1"/>
  <c r="D33" i="31" s="1"/>
  <c r="G20" i="31"/>
  <c r="G20" i="31" a="1"/>
  <c r="E20" i="31"/>
  <c r="D20" i="31"/>
  <c r="F20" i="31" s="1" a="1"/>
  <c r="F20" i="31" s="1"/>
  <c r="G19" i="31"/>
  <c r="G19" i="31" a="1"/>
  <c r="E19" i="31"/>
  <c r="D19" i="31"/>
  <c r="F19" i="31" s="1" a="1"/>
  <c r="F19" i="31" s="1"/>
  <c r="G18" i="31"/>
  <c r="G18" i="31" a="1"/>
  <c r="E18" i="31"/>
  <c r="D18" i="31"/>
  <c r="F18" i="31" s="1" a="1"/>
  <c r="F18" i="31" s="1"/>
  <c r="G17" i="31"/>
  <c r="G17" i="31" a="1"/>
  <c r="E17" i="31"/>
  <c r="D17" i="31"/>
  <c r="F17" i="31" s="1" a="1"/>
  <c r="F17" i="31" s="1"/>
  <c r="G16" i="31"/>
  <c r="G16" i="31" a="1"/>
  <c r="E16" i="31"/>
  <c r="D16" i="31"/>
  <c r="F16" i="31" s="1" a="1"/>
  <c r="F16" i="31" s="1"/>
  <c r="G15" i="31"/>
  <c r="G15" i="31" a="1"/>
  <c r="E15" i="31"/>
  <c r="D15" i="31"/>
  <c r="F15" i="31" s="1" a="1"/>
  <c r="F15" i="31" s="1"/>
  <c r="G14" i="31"/>
  <c r="G14" i="31" a="1"/>
  <c r="E14" i="31"/>
  <c r="D14" i="31"/>
  <c r="F14" i="31" s="1" a="1"/>
  <c r="F14" i="31" s="1"/>
  <c r="G13" i="31"/>
  <c r="G13" i="31" a="1"/>
  <c r="E13" i="31"/>
  <c r="D13" i="31"/>
  <c r="F13" i="31" s="1" a="1"/>
  <c r="F13" i="31" s="1"/>
  <c r="G12" i="31"/>
  <c r="G12" i="31" a="1"/>
  <c r="E12" i="31"/>
  <c r="D12" i="31"/>
  <c r="F12" i="31" s="1" a="1"/>
  <c r="F12" i="31" s="1"/>
  <c r="G11" i="31"/>
  <c r="G11" i="31" a="1"/>
  <c r="E11" i="31"/>
  <c r="D11" i="31"/>
  <c r="F11" i="31" s="1" a="1"/>
  <c r="F11" i="31" s="1"/>
  <c r="G10" i="31"/>
  <c r="G10" i="31" a="1"/>
  <c r="E10" i="31"/>
  <c r="D10" i="31"/>
  <c r="F10" i="31" s="1" a="1"/>
  <c r="F10" i="31" s="1"/>
  <c r="G9" i="31" a="1"/>
  <c r="G9" i="31" s="1"/>
  <c r="E9" i="31"/>
  <c r="D9" i="31"/>
  <c r="F9" i="31" s="1" a="1"/>
  <c r="F9" i="31" s="1"/>
  <c r="G8" i="31" a="1"/>
  <c r="G8" i="31" s="1"/>
  <c r="E8" i="31"/>
  <c r="D8" i="31"/>
  <c r="F8" i="31" s="1" a="1"/>
  <c r="F8" i="31" s="1"/>
  <c r="G7" i="31" a="1"/>
  <c r="G7" i="31" s="1"/>
  <c r="E7" i="31"/>
  <c r="D7" i="31"/>
  <c r="F7" i="31" s="1" a="1"/>
  <c r="F7" i="31" s="1"/>
  <c r="F158" i="30" a="1"/>
  <c r="F158" i="30" s="1"/>
  <c r="F157" i="30" a="1"/>
  <c r="F157" i="30" s="1"/>
  <c r="F156" i="30" a="1"/>
  <c r="F156" i="30" s="1"/>
  <c r="F155" i="30" a="1"/>
  <c r="F155" i="30" s="1"/>
  <c r="F154" i="30" a="1"/>
  <c r="F154" i="30" s="1"/>
  <c r="F153" i="30" a="1"/>
  <c r="F153" i="30" s="1"/>
  <c r="F152" i="30" a="1"/>
  <c r="F152" i="30" s="1"/>
  <c r="F151" i="30"/>
  <c r="F151" i="30" a="1"/>
  <c r="F150" i="30" a="1"/>
  <c r="F150" i="30" s="1"/>
  <c r="F149" i="30" a="1"/>
  <c r="F149" i="30" s="1"/>
  <c r="F148" i="30" a="1"/>
  <c r="F148" i="30" s="1"/>
  <c r="F147" i="30" a="1"/>
  <c r="F147" i="30" s="1"/>
  <c r="F146" i="30" a="1"/>
  <c r="F146" i="30" s="1"/>
  <c r="G106" i="30" a="1"/>
  <c r="G106" i="30" s="1"/>
  <c r="E103" i="30" a="1"/>
  <c r="E103" i="30" s="1"/>
  <c r="F89" i="30" a="1"/>
  <c r="F89" i="30" s="1"/>
  <c r="F88" i="30" a="1"/>
  <c r="F88" i="30" s="1"/>
  <c r="F87" i="30" a="1"/>
  <c r="F87" i="30" s="1"/>
  <c r="F86" i="30" a="1"/>
  <c r="F86" i="30" s="1"/>
  <c r="F85" i="30" a="1"/>
  <c r="F85" i="30" s="1"/>
  <c r="F84" i="30" a="1"/>
  <c r="F84" i="30" s="1"/>
  <c r="F83" i="30" a="1"/>
  <c r="F83" i="30" s="1"/>
  <c r="F82" i="30" a="1"/>
  <c r="F82" i="30" s="1"/>
  <c r="F81" i="30" a="1"/>
  <c r="F81" i="30" s="1"/>
  <c r="F80" i="30" a="1"/>
  <c r="F80" i="30" s="1"/>
  <c r="F79" i="30" a="1"/>
  <c r="F79" i="30" s="1"/>
  <c r="F78" i="30" a="1"/>
  <c r="F78" i="30" s="1"/>
  <c r="F77" i="30" a="1"/>
  <c r="F77" i="30" s="1"/>
  <c r="F57" i="30" a="1"/>
  <c r="F57" i="30" s="1"/>
  <c r="E57" i="30" a="1"/>
  <c r="E57" i="30" s="1"/>
  <c r="F56" i="30" a="1"/>
  <c r="F56" i="30" s="1"/>
  <c r="E56" i="30" a="1"/>
  <c r="E56" i="30" s="1"/>
  <c r="F55" i="30" a="1"/>
  <c r="F55" i="30" s="1"/>
  <c r="E55" i="30" a="1"/>
  <c r="E55" i="30" s="1"/>
  <c r="F54" i="30" a="1"/>
  <c r="F54" i="30" s="1"/>
  <c r="E54" i="30" a="1"/>
  <c r="E54" i="30" s="1"/>
  <c r="F53" i="30" a="1"/>
  <c r="F53" i="30" s="1"/>
  <c r="E53" i="30" a="1"/>
  <c r="E53" i="30" s="1"/>
  <c r="F52" i="30" a="1"/>
  <c r="F52" i="30" s="1"/>
  <c r="E52" i="30" a="1"/>
  <c r="E52" i="30" s="1"/>
  <c r="F51" i="30" a="1"/>
  <c r="F51" i="30" s="1"/>
  <c r="E51" i="30" a="1"/>
  <c r="E51" i="30" s="1"/>
  <c r="F50" i="30" a="1"/>
  <c r="F50" i="30" s="1"/>
  <c r="E50" i="30" a="1"/>
  <c r="E50" i="30" s="1"/>
  <c r="F49" i="30" a="1"/>
  <c r="F49" i="30" s="1"/>
  <c r="E49" i="30" a="1"/>
  <c r="E49" i="30" s="1"/>
  <c r="F48" i="30" a="1"/>
  <c r="F48" i="30" s="1"/>
  <c r="E48" i="30" a="1"/>
  <c r="E48" i="30" s="1"/>
  <c r="F47" i="30" a="1"/>
  <c r="F47" i="30" s="1"/>
  <c r="E47" i="30" a="1"/>
  <c r="E47" i="30" s="1"/>
  <c r="F25" i="30" a="1"/>
  <c r="F25" i="30" s="1"/>
  <c r="F24" i="30" a="1"/>
  <c r="F24" i="30" s="1"/>
  <c r="F23" i="30" a="1"/>
  <c r="F23" i="30" s="1"/>
  <c r="F22" i="30" a="1"/>
  <c r="F22" i="30" s="1"/>
  <c r="F21" i="30" a="1"/>
  <c r="F21" i="30" s="1"/>
  <c r="F20" i="30" a="1"/>
  <c r="F20" i="30" s="1"/>
  <c r="F19" i="30" a="1"/>
  <c r="F19" i="30" s="1"/>
  <c r="F18" i="30" a="1"/>
  <c r="F18" i="30" s="1"/>
  <c r="F17" i="30" a="1"/>
  <c r="F17" i="30" s="1"/>
  <c r="F16" i="30" a="1"/>
  <c r="F16" i="30" s="1"/>
  <c r="F15" i="30" a="1"/>
  <c r="F15" i="30" s="1"/>
  <c r="F14" i="30" a="1"/>
  <c r="F14" i="30" s="1"/>
  <c r="F13" i="30" a="1"/>
  <c r="F13" i="30" s="1"/>
  <c r="E103" i="17" a="1"/>
  <c r="E103" i="17" s="1"/>
  <c r="D55" i="19"/>
  <c r="D56" i="19"/>
  <c r="D57" i="19"/>
  <c r="D58" i="19"/>
  <c r="D59" i="19"/>
  <c r="D60" i="19"/>
  <c r="D61" i="19"/>
  <c r="D53" i="19"/>
  <c r="G16" i="32"/>
  <c r="F16" i="32"/>
  <c r="E197" i="26" l="1"/>
  <c r="H170" i="26" l="1"/>
  <c r="H169" i="26"/>
  <c r="H168" i="26"/>
  <c r="H167" i="26"/>
  <c r="H166" i="26"/>
  <c r="H165" i="26"/>
  <c r="H164" i="26"/>
  <c r="H163" i="26"/>
  <c r="H162" i="26"/>
  <c r="H161" i="26"/>
  <c r="H160" i="26"/>
  <c r="H159" i="26"/>
  <c r="H158" i="26"/>
  <c r="H157" i="26"/>
  <c r="H156" i="26"/>
  <c r="F132" i="26"/>
  <c r="F131" i="26"/>
  <c r="F130" i="26"/>
  <c r="F129" i="26"/>
  <c r="F128" i="26"/>
  <c r="F127" i="26"/>
  <c r="F126" i="26"/>
  <c r="F125" i="26"/>
  <c r="F124" i="26"/>
  <c r="F123" i="26"/>
  <c r="F122" i="26"/>
  <c r="F121" i="26"/>
  <c r="F120" i="26"/>
  <c r="F119" i="26"/>
  <c r="F118" i="26"/>
  <c r="F117" i="26"/>
  <c r="F97" i="26"/>
  <c r="F96" i="26"/>
  <c r="F95" i="26"/>
  <c r="F94" i="26"/>
  <c r="F93" i="26"/>
  <c r="F92" i="26"/>
  <c r="F91" i="26"/>
  <c r="F90" i="26"/>
  <c r="F89" i="26"/>
  <c r="F88" i="26"/>
  <c r="E83" i="26"/>
  <c r="F71" i="26"/>
  <c r="F70" i="26"/>
  <c r="F69" i="26"/>
  <c r="F68" i="26"/>
  <c r="F67" i="26"/>
  <c r="F66" i="26"/>
  <c r="F65" i="26"/>
  <c r="F64" i="26"/>
  <c r="F63" i="26"/>
  <c r="F62" i="26"/>
  <c r="F61" i="26"/>
  <c r="F46" i="26"/>
  <c r="F45" i="26"/>
  <c r="F44" i="26"/>
  <c r="F43" i="26"/>
  <c r="F42" i="26"/>
  <c r="F41" i="26"/>
  <c r="F40" i="26"/>
  <c r="F39" i="26"/>
  <c r="F38" i="26"/>
  <c r="F37" i="26"/>
  <c r="F36" i="26"/>
  <c r="F35" i="26"/>
  <c r="F34" i="26"/>
  <c r="F17" i="26"/>
  <c r="F16" i="26"/>
  <c r="F15" i="26"/>
  <c r="F14" i="26"/>
  <c r="F13" i="26"/>
  <c r="F12" i="26"/>
  <c r="F11" i="26"/>
  <c r="F10" i="26"/>
  <c r="F9" i="26"/>
  <c r="F8" i="26"/>
  <c r="F16" i="6"/>
  <c r="G16" i="6"/>
  <c r="E83" i="16" l="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<sst xmlns="http://schemas.openxmlformats.org/spreadsheetml/2006/main" count="897" uniqueCount="305">
  <si>
    <t>Go back to top by pressing CTRL+HOME. To start the tour, press CTRL+PAGE DOWN.</t>
  </si>
  <si>
    <t>Product</t>
  </si>
  <si>
    <t>Cold Planers</t>
  </si>
  <si>
    <t>Compactors</t>
  </si>
  <si>
    <t>Excavators</t>
  </si>
  <si>
    <t>Forest Machines</t>
  </si>
  <si>
    <t>Off-Highway Trucks</t>
  </si>
  <si>
    <t>Pipelayers</t>
  </si>
  <si>
    <t>Track Loaders</t>
  </si>
  <si>
    <t>Michael Davis</t>
  </si>
  <si>
    <t>Sales Value</t>
  </si>
  <si>
    <t>Sales</t>
  </si>
  <si>
    <t>Lesson 6: All Logical functions</t>
  </si>
  <si>
    <t>IF- Allows you to make comparisons and return different results based on whether a condition is true or false.</t>
  </si>
  <si>
    <t>IFS- Test multiple conditions and returns a value corresponding to the first TRUE condition.</t>
  </si>
  <si>
    <t>AND- Returns TRUE if all of its arguments evaluate to TRUE, otherwise it returns FALSE.</t>
  </si>
  <si>
    <t>OR- Returns TRUE if any of its arguments evaluate to TRUE, and FALSE if all arguments evaluate to FALSE.</t>
  </si>
  <si>
    <t xml:space="preserve">SWITCH- Evaluates an expression against a list of values and returns the corresponding result of the first match. </t>
  </si>
  <si>
    <t>IFERROR- Checks whether a formula or expression returns an error and returns a specified value if an error is encountered.</t>
  </si>
  <si>
    <t>IFNA- Checks whether a value is the #N/A error value and returns a specified value if it is #N/A.</t>
  </si>
  <si>
    <t>NOT- Reverses the logical value of its argument. If the argument is TRUE, NOT returns FALSE; if the argument is FALSE, NOT returns TRUE.</t>
  </si>
  <si>
    <t>TRUE- Returns the logical value TRUE</t>
  </si>
  <si>
    <t>FALSE- Returns the logical value FALSE</t>
  </si>
  <si>
    <t>Unlock Excel's Logical functions in one comprehensive lesson, demonstrating each function with impactful examples for effective decision-making and data analysis.</t>
  </si>
  <si>
    <t>Last 5 Years Average Revenue</t>
  </si>
  <si>
    <t>Result</t>
  </si>
  <si>
    <t>Student Name</t>
  </si>
  <si>
    <t>Marks Acquired</t>
  </si>
  <si>
    <t>Math</t>
  </si>
  <si>
    <t>Biology</t>
  </si>
  <si>
    <t>Physics</t>
  </si>
  <si>
    <t>Chemistry</t>
  </si>
  <si>
    <t>John</t>
  </si>
  <si>
    <t>Kyle</t>
  </si>
  <si>
    <t>Noah</t>
  </si>
  <si>
    <t>Oliver</t>
  </si>
  <si>
    <t>David</t>
  </si>
  <si>
    <t>James</t>
  </si>
  <si>
    <t>William</t>
  </si>
  <si>
    <t>Callum</t>
  </si>
  <si>
    <t>Rhys</t>
  </si>
  <si>
    <t>Damian</t>
  </si>
  <si>
    <t>Connor</t>
  </si>
  <si>
    <t>Total Marks Required to Pass</t>
  </si>
  <si>
    <t>Number 1</t>
  </si>
  <si>
    <t>Number 2</t>
  </si>
  <si>
    <t>Is it same?</t>
  </si>
  <si>
    <t>Is it different?</t>
  </si>
  <si>
    <t>Region</t>
  </si>
  <si>
    <t>Criteria:</t>
  </si>
  <si>
    <t>Boston</t>
  </si>
  <si>
    <t>AND</t>
  </si>
  <si>
    <t>Charles Gagnon</t>
  </si>
  <si>
    <t>Oscar Evans</t>
  </si>
  <si>
    <t>New York</t>
  </si>
  <si>
    <t>Philadelphia</t>
  </si>
  <si>
    <t>Thomas Davies</t>
  </si>
  <si>
    <t>Cleveland</t>
  </si>
  <si>
    <t>Reece Byrne</t>
  </si>
  <si>
    <t>AND2</t>
  </si>
  <si>
    <t>2024</t>
  </si>
  <si>
    <t>2025</t>
  </si>
  <si>
    <t>2026</t>
  </si>
  <si>
    <t>2027</t>
  </si>
  <si>
    <t>AND Function</t>
  </si>
  <si>
    <t>Required Credit Rating</t>
  </si>
  <si>
    <t>Criteria for Loan Approval</t>
  </si>
  <si>
    <t>Walmart</t>
  </si>
  <si>
    <t>Amazon</t>
  </si>
  <si>
    <t>Exxon Mobil</t>
  </si>
  <si>
    <t>Apple</t>
  </si>
  <si>
    <t>UnitedHealth Group</t>
  </si>
  <si>
    <t>CVS Health</t>
  </si>
  <si>
    <t>Berkshire Hathaway</t>
  </si>
  <si>
    <t>Alphabet</t>
  </si>
  <si>
    <t>McKesson</t>
  </si>
  <si>
    <t>Chevron</t>
  </si>
  <si>
    <t>Organization</t>
  </si>
  <si>
    <t>Minimum Last Year Revenue</t>
  </si>
  <si>
    <t>Credit Rating</t>
  </si>
  <si>
    <t>Last Year Sales</t>
  </si>
  <si>
    <t>OR &amp; NOT</t>
  </si>
  <si>
    <t>Student</t>
  </si>
  <si>
    <t>Score</t>
  </si>
  <si>
    <t>Sales &gt;= 6500</t>
  </si>
  <si>
    <t>Sales &lt; 6500</t>
  </si>
  <si>
    <t>Calculate Commission Amount</t>
  </si>
  <si>
    <t>Salesperson</t>
  </si>
  <si>
    <t>Commission Amount</t>
  </si>
  <si>
    <t>Oliver Smith</t>
  </si>
  <si>
    <t>David Roy</t>
  </si>
  <si>
    <t>James Rodriguez</t>
  </si>
  <si>
    <t>William Roberts</t>
  </si>
  <si>
    <t>Callum O'Sullivan</t>
  </si>
  <si>
    <t>Rhys O'Ryan</t>
  </si>
  <si>
    <t>Damian O'Neill</t>
  </si>
  <si>
    <t>Connor O'Kelly</t>
  </si>
  <si>
    <t>Charlie O'Connor</t>
  </si>
  <si>
    <t>Joe O'Brien</t>
  </si>
  <si>
    <t>Jake Murphy</t>
  </si>
  <si>
    <t>Ethan Miller</t>
  </si>
  <si>
    <t>Michael Martin</t>
  </si>
  <si>
    <t>Bonus Percent</t>
  </si>
  <si>
    <t>Extra Sales</t>
  </si>
  <si>
    <t>Bonus Amount</t>
  </si>
  <si>
    <t>Red</t>
  </si>
  <si>
    <t>Color</t>
  </si>
  <si>
    <t>Blue</t>
  </si>
  <si>
    <t>Pink</t>
  </si>
  <si>
    <t>Green</t>
  </si>
  <si>
    <t>Black</t>
  </si>
  <si>
    <t>Orange</t>
  </si>
  <si>
    <t>IF with OR function</t>
  </si>
  <si>
    <t>Coat</t>
  </si>
  <si>
    <t>Jacket</t>
  </si>
  <si>
    <t>Parka</t>
  </si>
  <si>
    <t>Trench coat</t>
  </si>
  <si>
    <t>Blazer</t>
  </si>
  <si>
    <t>Sweatshirt</t>
  </si>
  <si>
    <t>CONDITIONS for LOAN APPROVAL</t>
  </si>
  <si>
    <t>Company At Least 10 Years Old From The Current Date</t>
  </si>
  <si>
    <t>Required Condition</t>
  </si>
  <si>
    <t>Plus Any One Of The Below Conditions:</t>
  </si>
  <si>
    <t>Has More Than 10,000 Empoyees</t>
  </si>
  <si>
    <t>Either Approve Loan or Review Application</t>
  </si>
  <si>
    <t>Samsung</t>
  </si>
  <si>
    <t>Tesla</t>
  </si>
  <si>
    <t>Huawei</t>
  </si>
  <si>
    <t>IBM</t>
  </si>
  <si>
    <t>Intel</t>
  </si>
  <si>
    <t>Avg Revenue More Than $50,000</t>
  </si>
  <si>
    <t>Company Name</t>
  </si>
  <si>
    <t>Date Of Incorporation</t>
  </si>
  <si>
    <t>Total Employees</t>
  </si>
  <si>
    <t>Avg Revenue</t>
  </si>
  <si>
    <t>Sam</t>
  </si>
  <si>
    <t>Bella</t>
  </si>
  <si>
    <t>Term 1</t>
  </si>
  <si>
    <t>Term 2</t>
  </si>
  <si>
    <t>IFS</t>
  </si>
  <si>
    <t>Multiple Conditions</t>
  </si>
  <si>
    <t>5K to 10K</t>
  </si>
  <si>
    <t>No Commission</t>
  </si>
  <si>
    <t>Data</t>
  </si>
  <si>
    <t>SWITCH</t>
  </si>
  <si>
    <t>Assign a Letter Grade</t>
  </si>
  <si>
    <t>&gt;89</t>
  </si>
  <si>
    <t>A</t>
  </si>
  <si>
    <t>&gt;79</t>
  </si>
  <si>
    <t>B</t>
  </si>
  <si>
    <t>&gt;69</t>
  </si>
  <si>
    <t>C</t>
  </si>
  <si>
    <t>&gt;59</t>
  </si>
  <si>
    <t>D</t>
  </si>
  <si>
    <t>&lt;=59</t>
  </si>
  <si>
    <t>F</t>
  </si>
  <si>
    <t>Marks</t>
  </si>
  <si>
    <t>Grade</t>
  </si>
  <si>
    <t>Employment Status</t>
  </si>
  <si>
    <t>Full-time</t>
  </si>
  <si>
    <t>Part-time</t>
  </si>
  <si>
    <t>Contract</t>
  </si>
  <si>
    <t>Intern</t>
  </si>
  <si>
    <t>Unknown Status</t>
  </si>
  <si>
    <t>Description</t>
  </si>
  <si>
    <t>If Not Found</t>
  </si>
  <si>
    <t>Wheel Tractor-Scrapers</t>
  </si>
  <si>
    <t>WTS-274</t>
  </si>
  <si>
    <t>Wheel Loaders</t>
  </si>
  <si>
    <t>WL-253</t>
  </si>
  <si>
    <t>Underground - Hard Rock</t>
  </si>
  <si>
    <t>UHR-377</t>
  </si>
  <si>
    <t>TL-215</t>
  </si>
  <si>
    <t>Telehandlers</t>
  </si>
  <si>
    <t>T-247</t>
  </si>
  <si>
    <t>Road Reclaimers</t>
  </si>
  <si>
    <t>RR-377</t>
  </si>
  <si>
    <t>P-214</t>
  </si>
  <si>
    <t>OHT-391</t>
  </si>
  <si>
    <t>Material Handlers</t>
  </si>
  <si>
    <t>MH-274</t>
  </si>
  <si>
    <t>Motor Graders</t>
  </si>
  <si>
    <t>MG-253</t>
  </si>
  <si>
    <t>Hydraulic Mining Shovels</t>
  </si>
  <si>
    <t>HMS-237</t>
  </si>
  <si>
    <t>FM-300</t>
  </si>
  <si>
    <t>Electric Rope Shovels</t>
  </si>
  <si>
    <t>ERS-332</t>
  </si>
  <si>
    <t>E-224</t>
  </si>
  <si>
    <t>Drills</t>
  </si>
  <si>
    <t>DRI-336</t>
  </si>
  <si>
    <t>Draglines</t>
  </si>
  <si>
    <t>DRA-297</t>
  </si>
  <si>
    <t>Dozers</t>
  </si>
  <si>
    <t>DOZ-361</t>
  </si>
  <si>
    <t>CP-272</t>
  </si>
  <si>
    <t>C-276</t>
  </si>
  <si>
    <t>Backhoe Loaders</t>
  </si>
  <si>
    <t>BL-368</t>
  </si>
  <si>
    <t>Articulated Trucks</t>
  </si>
  <si>
    <t>AT-318</t>
  </si>
  <si>
    <t>Asphalt Pavers</t>
  </si>
  <si>
    <t>AP-383</t>
  </si>
  <si>
    <t>Product Name</t>
  </si>
  <si>
    <t>Product Code</t>
  </si>
  <si>
    <t>GP Margin</t>
  </si>
  <si>
    <t>Category</t>
  </si>
  <si>
    <t>Beverages (BS)</t>
  </si>
  <si>
    <t>Meat (MT)</t>
  </si>
  <si>
    <t>&gt; Greater Than</t>
  </si>
  <si>
    <t>&lt; Less Than</t>
  </si>
  <si>
    <t>= Equal To</t>
  </si>
  <si>
    <t>&gt;= Greater Than or Equal To</t>
  </si>
  <si>
    <t>&lt;= Less Than or Equal To</t>
  </si>
  <si>
    <t>&lt;&gt; Not Equal To</t>
  </si>
  <si>
    <t>Checking Sales Increase Year Over Year</t>
  </si>
  <si>
    <t>Passed?</t>
  </si>
  <si>
    <t>IF SCORE IS &gt; 50, "Pass", "Fail"</t>
  </si>
  <si>
    <t>Invoice Number</t>
  </si>
  <si>
    <t>Due Date</t>
  </si>
  <si>
    <t>Outerwear Type</t>
  </si>
  <si>
    <t>Identify Products That Meet Two Conditions:</t>
  </si>
  <si>
    <t>1&gt; Increased sales from 2025 to 2026.</t>
  </si>
  <si>
    <t>2&gt; Surpassed the last 5-year average revenue.</t>
  </si>
  <si>
    <t>Is Review Required?</t>
  </si>
  <si>
    <t>Chapter 1: Basic Overview</t>
  </si>
  <si>
    <t>1.69M</t>
  </si>
  <si>
    <t>912.55k</t>
  </si>
  <si>
    <t>870.78k</t>
  </si>
  <si>
    <t>862.71k</t>
  </si>
  <si>
    <t>993.71k</t>
  </si>
  <si>
    <t>Chapter 3: Advanced Functions</t>
  </si>
  <si>
    <t>Chapter 2: IF Function</t>
  </si>
  <si>
    <r>
      <t xml:space="preserve">Excel provides powerful functions like IFS and SWITCH to handle multiple conditions and complex logic in a more streamlined and readable manner compared to traditional nested IF statements. Both functions improve formula clarity and reduce the complexity of nested conditions.
</t>
    </r>
    <r>
      <rPr>
        <b/>
        <sz val="14"/>
        <color theme="1"/>
        <rFont val="Segoe UI"/>
        <family val="2"/>
      </rPr>
      <t xml:space="preserve">IFS Function
</t>
    </r>
    <r>
      <rPr>
        <sz val="14"/>
        <color theme="1"/>
        <rFont val="Segoe UI"/>
        <family val="2"/>
      </rPr>
      <t xml:space="preserve">
The IFS function in Excel is designed to handle multiple conditions in a more straightforward manner than nested IF statements. It evaluates a series of conditions and returns a value corresponding to the first TRUE condition. If none of the conditions are TRUE, it can also handle the default result.
Function: </t>
    </r>
    <r>
      <rPr>
        <sz val="14"/>
        <color rgb="FFFF0000"/>
        <rFont val="Segoe UI"/>
        <family val="2"/>
      </rPr>
      <t>=IFS(logical_test1, value_if_true1, [logical_test2, value_if_true2, ...])</t>
    </r>
    <r>
      <rPr>
        <sz val="14"/>
        <color theme="1"/>
        <rFont val="Segoe UI"/>
        <family val="2"/>
      </rPr>
      <t xml:space="preserve">
</t>
    </r>
    <r>
      <rPr>
        <b/>
        <sz val="14"/>
        <color theme="1"/>
        <rFont val="Segoe UI"/>
        <family val="2"/>
      </rPr>
      <t>Components:</t>
    </r>
    <r>
      <rPr>
        <sz val="14"/>
        <color theme="1"/>
        <rFont val="Segoe UI"/>
        <family val="2"/>
      </rPr>
      <t xml:space="preserve">
logical_test1, logical_test2, ...: These are the conditions that you want to test. Each condition is evaluated in the order they are listed. The IFS function will return the result for the first condition that evaluates to TRUE.
value_if_true1, value_if_true2, ...: These are the values returned when the corresponding condition is TRUE. The IFS function will return the result for the first TRUE condition encountered.
[default]: This is an optional final argument. If none of the conditions evaluate to TRUE, the IFS function will return this default value. If omitted and no conditions are TRUE, IFS will return a #N/A error.
</t>
    </r>
    <r>
      <rPr>
        <b/>
        <sz val="14"/>
        <color theme="1"/>
        <rFont val="Segoe UI"/>
        <family val="2"/>
      </rPr>
      <t>How the IFS Function Works</t>
    </r>
    <r>
      <rPr>
        <sz val="14"/>
        <color theme="1"/>
        <rFont val="Segoe UI"/>
        <family val="2"/>
      </rPr>
      <t xml:space="preserve">
1.	Evaluate Conditions Sequentially: The IFS function checks each logical test in the order they appear. It stops evaluating as soon as it finds the first TRUE condition.
2.	Return Corresponding Result: For the first condition that evaluates to TRUE, the IFS function returns the associated result. If none of the conditions are TRUE, it returns the default value if specified.
3.	Simplified Syntax: The IFS function avoids the complexity and limitations of deeply nested IF statements, offering a cleaner and more readable way to handle multiple conditions.
4.	No Need for Nested IF Statements: Unlike traditional nested IF statements, IFS allows you to list multiple conditions and their outcomes in a single formula, improving both clarity and maintainability.
By using the IFS function, you can manage complex decision-making scenarios in a more organized manner, making it easier to read and manage your Excel formulas.
</t>
    </r>
    <r>
      <rPr>
        <b/>
        <sz val="14"/>
        <color theme="1"/>
        <rFont val="Segoe UI"/>
        <family val="2"/>
      </rPr>
      <t xml:space="preserve">SWITCH Function
</t>
    </r>
    <r>
      <rPr>
        <sz val="14"/>
        <color theme="1"/>
        <rFont val="Segoe UI"/>
        <family val="2"/>
      </rPr>
      <t xml:space="preserve">
The SWITCH function in Excel is designed to evaluate an expression against a list of values and return the corresponding result of the first match found. It provides a more streamlined and readable alternative to using multiple IF statements when dealing with exact matches.
Function: </t>
    </r>
    <r>
      <rPr>
        <sz val="14"/>
        <color rgb="FFFF0000"/>
        <rFont val="Segoe UI"/>
        <family val="2"/>
      </rPr>
      <t>=SWITCH(expression, value1, result1, [value2, result2], ..., [default])</t>
    </r>
    <r>
      <rPr>
        <sz val="14"/>
        <color theme="1"/>
        <rFont val="Segoe UI"/>
        <family val="2"/>
      </rPr>
      <t xml:space="preserve">
</t>
    </r>
    <r>
      <rPr>
        <b/>
        <sz val="14"/>
        <color theme="1"/>
        <rFont val="Segoe UI"/>
        <family val="2"/>
      </rPr>
      <t>Components:</t>
    </r>
    <r>
      <rPr>
        <sz val="14"/>
        <color theme="1"/>
        <rFont val="Segoe UI"/>
        <family val="2"/>
      </rPr>
      <t xml:space="preserve">
•	expression: This is the value or expression you want to compare against a list of specified values. It can be a cell reference, a formula, or a hard-coded value.
•	value1, value2, ...: These are the values that you want to compare the expression against. Each value represents a possible match for the expression.
•	result1, result2, ...: These are the results that the SWITCH function returns when the corresponding value matches the expression. Each result is paired with a value.
•	[default]: This is an optional final argument. If none of the specified values match the expression, the SWITCH function returns this default result. If omitted and no matches are found, SWITCH will return the #N/A error.
</t>
    </r>
    <r>
      <rPr>
        <b/>
        <sz val="14"/>
        <color theme="1"/>
        <rFont val="Segoe UI"/>
        <family val="2"/>
      </rPr>
      <t>How the SWITCH Function Works</t>
    </r>
    <r>
      <rPr>
        <sz val="14"/>
        <color theme="1"/>
        <rFont val="Segoe UI"/>
        <family val="2"/>
      </rPr>
      <t xml:space="preserve">
1.	Evaluate Expression: The SWITCH function starts by evaluating the expression.
2.	Compare Against Values: It then compares the evaluated expression against the list of specified values, in the order they are listed.
3.	Return Corresponding Result: When the expression matches a value, the SWITCH function returns the corresponding result for that value.
4.	Default Value: If the expression does not match any of the specified values, and a default value is provided, SWITCH returns this default value. If no default value is provided, it returns the #N/A error.
5.	Streamlined Syntax: The SWITCH function simplifies handling multiple exact matches by allowing you to list all possible values and their corresponding results in a single formula, improving readability and maintainability.
By using the SWITCH function, you can manage scenarios where you need to return specific results based on a single value or expression, making your formulas more concise and easier to understand.
</t>
    </r>
  </si>
  <si>
    <r>
      <t xml:space="preserve">The IF function is one of the most powerful and commonly used functions in Excel. It allows you to make logical comparisons between a value and what you expect by testing a condition and returning one value if the condition is true and another value if the condition is false. The IF function is the cornerstone of logical decision-making in Excel.
Here's a breakdown of its power:
Function: </t>
    </r>
    <r>
      <rPr>
        <sz val="14"/>
        <color rgb="FFFF0000"/>
        <rFont val="Segoe UI"/>
        <family val="2"/>
      </rPr>
      <t>=IF(logical_test, value_if_true, [value_if_false])</t>
    </r>
    <r>
      <rPr>
        <sz val="14"/>
        <color theme="1"/>
        <rFont val="Segoe UI"/>
        <family val="2"/>
      </rPr>
      <t xml:space="preserve">
</t>
    </r>
    <r>
      <rPr>
        <b/>
        <sz val="14"/>
        <color theme="1"/>
        <rFont val="Segoe UI"/>
        <family val="2"/>
      </rPr>
      <t>Breakdown:</t>
    </r>
    <r>
      <rPr>
        <sz val="14"/>
        <color theme="1"/>
        <rFont val="Segoe UI"/>
        <family val="2"/>
      </rPr>
      <t xml:space="preserve">
logical_test: This is the condition you want to evaluate. It can be a comparison, a logical function itself (like AND or OR), or any formula that returns TRUE or FALSE.
value_if_true: This is the output displayed if the logical_test is TRUE. It can be a number, text, another formula, or even a blank cell ("").
[value_if_false] (Optional): This is the output displayed if the logical_test is FALSE. You can omit it if you only need a result for a TRUE condition.
</t>
    </r>
    <r>
      <rPr>
        <b/>
        <sz val="14"/>
        <color theme="1"/>
        <rFont val="Segoe UI"/>
        <family val="2"/>
      </rPr>
      <t xml:space="preserve">Examples in Action:
</t>
    </r>
    <r>
      <rPr>
        <sz val="14"/>
        <color theme="1"/>
        <rFont val="Segoe UI"/>
        <family val="2"/>
      </rPr>
      <t xml:space="preserve">
1.	Simple Discount: Let's say orders over $200 (A1) get a 10% discount. You can use:=IF(A1&gt;200, A1*0.9, A1)
•	If A1 is greater than 200 (TRUE), the order gets a 10% discount (A1*0.9).
•	If A1 is less than or equal to 200 (FALSE), the full price is shown (A1).
2.	Pass/Fail Grades: You have student scores (B1) and a pass mark of 70. The formula:=IF(B1&gt;=70, "Pass", "Fail")
•	If the score is 70 or higher (TRUE), it displays "Pass".
•	If the score is below 70 (FALSE), it displays "Fail".
3.	Nested IFs for Complexities: Imagine you offer free shipping for orders over $100 (A1) or for students (B1). You can use nested IFs:=IF(OR(B1="Student", A1&gt;100), "Free Shipping", "Standard Shipping")
•	The outer IF checks if either condition (student OR high-value order) is TRUE.
•	If TRUE, it displays "Free Shipping".
•	If both conditions are FALSE, it displays "Standard Shipping".
</t>
    </r>
    <r>
      <rPr>
        <b/>
        <sz val="14"/>
        <color theme="1"/>
        <rFont val="Segoe UI"/>
        <family val="2"/>
      </rPr>
      <t>Tips and Tricks:</t>
    </r>
    <r>
      <rPr>
        <sz val="14"/>
        <color theme="1"/>
        <rFont val="Segoe UI"/>
        <family val="2"/>
      </rPr>
      <t xml:space="preserve">
•	You can nest IF functions up to 64 levels deep for intricate decision-making.
•	Use logical functions (AND, OR, NOT) within the logical_test for even more control.
•	Remember to enclose text values in double quotes ("").
</t>
    </r>
    <r>
      <rPr>
        <b/>
        <sz val="14"/>
        <color theme="1"/>
        <rFont val="Segoe UI"/>
        <family val="2"/>
      </rPr>
      <t>Summary</t>
    </r>
    <r>
      <rPr>
        <sz val="14"/>
        <color theme="1"/>
        <rFont val="Segoe UI"/>
        <family val="2"/>
      </rPr>
      <t xml:space="preserve">
The IF function is a versatile tool in Excel that allows you to create conditional logic within your spreadsheets. By understanding and utilizing the IF function, along with nesting it or combining it with other functions, you can perform complex data analysis and automate decision-making processes in your Excel worksheets.
</t>
    </r>
  </si>
  <si>
    <r>
      <t xml:space="preserve">Logical functions in Excel are used to perform logical tests and return specific values based on whether the conditions are true or false. These functions are extremely useful in data analysis, decision-making, and creating dynamic formulas. Below are three essential logical functions in Excel: AND, OR, and NOT.
</t>
    </r>
    <r>
      <rPr>
        <b/>
        <sz val="14"/>
        <color theme="1"/>
        <rFont val="Segoe UI"/>
        <family val="2"/>
      </rPr>
      <t>1. AND Function</t>
    </r>
    <r>
      <rPr>
        <sz val="14"/>
        <color theme="1"/>
        <rFont val="Segoe UI"/>
        <family val="2"/>
      </rPr>
      <t xml:space="preserve">
The AND function checks multiple conditions and returns TRUE only if all conditions are met. If any condition is false, it returns FALSE. This function is helpful when you need to ensure that several criteria are satisfied.
Function: </t>
    </r>
    <r>
      <rPr>
        <sz val="14"/>
        <color rgb="FFFF0000"/>
        <rFont val="Segoe UI"/>
        <family val="2"/>
      </rPr>
      <t>=AND(logical1, [logical2], ...)</t>
    </r>
    <r>
      <rPr>
        <sz val="14"/>
        <color theme="1"/>
        <rFont val="Segoe UI"/>
        <family val="2"/>
      </rPr>
      <t xml:space="preserve">
What it Does: Checks if all conditions listed are TRUE. Imagine you're verifying loan eligibility. A customer needs a good credit score (A1) and a minimum income (B1). You can use =AND(A1&gt;680, B1&gt;50000). If both conditions (good credit score AND sufficient income) are TRUE, it returns TRUE (eligible). Any FALSE (low credit score OR low income) flips the result to FALSE (not eligible).
</t>
    </r>
    <r>
      <rPr>
        <b/>
        <sz val="14"/>
        <color theme="1"/>
        <rFont val="Segoe UI"/>
        <family val="2"/>
      </rPr>
      <t>2. OR Function</t>
    </r>
    <r>
      <rPr>
        <sz val="14"/>
        <color theme="1"/>
        <rFont val="Segoe UI"/>
        <family val="2"/>
      </rPr>
      <t xml:space="preserve">
The OR function checks multiple conditions and returns TRUE if at least one of the conditions is met. If all conditions are false, it returns FALSE. This function is useful when you need to check if any one of several criteria is satisfied.
Function: </t>
    </r>
    <r>
      <rPr>
        <sz val="14"/>
        <color rgb="FFFF0000"/>
        <rFont val="Segoe UI"/>
        <family val="2"/>
      </rPr>
      <t>=OR(logical1, [logical2], ...)</t>
    </r>
    <r>
      <rPr>
        <sz val="14"/>
        <color theme="1"/>
        <rFont val="Segoe UI"/>
        <family val="2"/>
      </rPr>
      <t xml:space="preserve">
What it Does: Checks if at least one condition listed is TRUE. Let's say you offer free shipping for students (C1) or orders over $100 (D1). You can use =OR(C1="Student", D1&gt;100). If either condition is TRUE (student OR high-value order), it returns TRUE (free shipping). If both are FALSE (not a student AND low order value), it returns FALSE (standard shipping).
</t>
    </r>
    <r>
      <rPr>
        <b/>
        <sz val="14"/>
        <color theme="1"/>
        <rFont val="Segoe UI"/>
        <family val="2"/>
      </rPr>
      <t>3. NOT Function</t>
    </r>
    <r>
      <rPr>
        <sz val="14"/>
        <color theme="1"/>
        <rFont val="Segoe UI"/>
        <family val="2"/>
      </rPr>
      <t xml:space="preserve">
The NOT function reverses the value of its argument. If the condition is TRUE, NOT returns FALSE, and if the condition is FALSE, NOT returns TRUE. This function is useful for negating a condition.
Function: </t>
    </r>
    <r>
      <rPr>
        <sz val="14"/>
        <color rgb="FFFF0000"/>
        <rFont val="Segoe UI"/>
        <family val="2"/>
      </rPr>
      <t>=NOT(logical1)</t>
    </r>
    <r>
      <rPr>
        <sz val="14"/>
        <color theme="1"/>
        <rFont val="Segoe UI"/>
        <family val="2"/>
      </rPr>
      <t xml:space="preserve">
What it Does: Flips the logical state of a single condition. Think of it as a negation switch. If cell A1 contains TRUE, =NOT(A1) returns FALSE. Conversely, if A1 is FALSE, =NOT(A1) becomes TRUE. This is useful for inverting conditions. For example, you might want to highlight overdue invoices (E1). You can use =NOT(F1="Paid"), where F1 indicates payment status. If F1 is not "Paid" (i.e., not paid yet), it returns TRUE, triggering the highlight.
</t>
    </r>
    <r>
      <rPr>
        <b/>
        <sz val="14"/>
        <color theme="1"/>
        <rFont val="Segoe UI"/>
        <family val="2"/>
      </rPr>
      <t>Summary</t>
    </r>
    <r>
      <rPr>
        <sz val="14"/>
        <color theme="1"/>
        <rFont val="Segoe UI"/>
        <family val="2"/>
      </rPr>
      <t xml:space="preserve">
AND: Returns TRUE if all conditions are met.
OR: Returns TRUE if any condition is met.
NOT: Reverses the value of a condition.
These logical functions can be combined with other functions like IF to create powerful and flexible formulas in Excel, making data management and analysis more efficient.</t>
    </r>
  </si>
  <si>
    <t>Basic Logic</t>
  </si>
  <si>
    <t>Logical operators are symbols that compare two values. There are six logical operators in Excel:</t>
  </si>
  <si>
    <t>Pass or Fail based on Total Marks</t>
  </si>
  <si>
    <t>Employee Name</t>
  </si>
  <si>
    <t>Checking Bonus Eligibility for Employees</t>
  </si>
  <si>
    <t>Simple Pass/Fail Example</t>
  </si>
  <si>
    <t>Checking Performance Improvement YOY</t>
  </si>
  <si>
    <t>Checking Review Requirement for Loan Approval</t>
  </si>
  <si>
    <t>IF Function</t>
  </si>
  <si>
    <t>IF with ISBLANK</t>
  </si>
  <si>
    <t>Calculate Bonus Amount</t>
  </si>
  <si>
    <t>IF with DATE + TEXT functions</t>
  </si>
  <si>
    <t>Create Dynamic Formula for Due Date Check</t>
  </si>
  <si>
    <t>Which invoices are due next month?</t>
  </si>
  <si>
    <t>Current Date</t>
  </si>
  <si>
    <t>Complex Example #1</t>
  </si>
  <si>
    <t>List of Colors:</t>
  </si>
  <si>
    <t>Identify Items That Match One Of The Listed Colors</t>
  </si>
  <si>
    <t>Loan Approval Example with IF/AND/OR</t>
  </si>
  <si>
    <t>Complex Example #2</t>
  </si>
  <si>
    <t>Student Name =&gt;</t>
  </si>
  <si>
    <t>Analyze Student Performance using IF/AND/VLOOKUP</t>
  </si>
  <si>
    <t>IFS Function</t>
  </si>
  <si>
    <t>Calculate Commission based on Sales</t>
  </si>
  <si>
    <t>&lt; 5,000</t>
  </si>
  <si>
    <t>&gt; 10,000</t>
  </si>
  <si>
    <t>Commission Rate</t>
  </si>
  <si>
    <t>IFS &amp; Switch Function</t>
  </si>
  <si>
    <t>Switch Function</t>
  </si>
  <si>
    <t xml:space="preserve">Assign Description based on Employment Status. </t>
  </si>
  <si>
    <t>Lookup Name</t>
  </si>
  <si>
    <t>Lookup Product Name to find Product Code</t>
  </si>
  <si>
    <t>BS-Coffee2</t>
  </si>
  <si>
    <t>BS-Tea3</t>
  </si>
  <si>
    <t>BS-Tea4</t>
  </si>
  <si>
    <t>BS-Coffee1</t>
  </si>
  <si>
    <t>BAK-Bagel2</t>
  </si>
  <si>
    <t>BAK-Bagel1</t>
  </si>
  <si>
    <t>BAK-Pie</t>
  </si>
  <si>
    <t>BAK-Cake</t>
  </si>
  <si>
    <t>MT-Beef</t>
  </si>
  <si>
    <t>MT-Chicken</t>
  </si>
  <si>
    <t>MT-Lamb</t>
  </si>
  <si>
    <t>MT-Turkey</t>
  </si>
  <si>
    <t>Bakery (BAK)</t>
  </si>
  <si>
    <t>Gross Profit</t>
  </si>
  <si>
    <t xml:space="preserve">Calculate Gross Profit </t>
  </si>
  <si>
    <t>James Li</t>
  </si>
  <si>
    <t>Joseph Lee</t>
  </si>
  <si>
    <t>Robert Lam</t>
  </si>
  <si>
    <t>Jack Jones</t>
  </si>
  <si>
    <t>William Jones</t>
  </si>
  <si>
    <t>Liam Johnson</t>
  </si>
  <si>
    <t>William Gelbero</t>
  </si>
  <si>
    <t>Alexander Garcia</t>
  </si>
  <si>
    <t>12.69M</t>
  </si>
  <si>
    <t>1.2M</t>
  </si>
  <si>
    <t>493.71k</t>
  </si>
  <si>
    <t>RIGHT</t>
  </si>
  <si>
    <t>LEFT &amp; FIND</t>
  </si>
  <si>
    <t>Single Formula</t>
  </si>
  <si>
    <t>Multiple Conditions with IFS</t>
  </si>
  <si>
    <t>Annual Salary</t>
  </si>
  <si>
    <t>Standardizing Pay Formats</t>
  </si>
  <si>
    <t>Convert Numbers to Readable Text with Units</t>
  </si>
  <si>
    <t>[&gt;=1000000] 0.00,, \M;[&gt;=1000]  0.0, K; #</t>
  </si>
  <si>
    <t>"Wheel Tractor-Scrapers","WTS-274","Wheel Loaders","WL-253","Underground - Hard Rock","UHR-377","Track Loaders","TL-215","Telehandlers","T-247","Road Reclaimers","RR-377","Pipelayers","P-214","Off-Highway Trucks","OHT-391","Material Handlers","MH-274","Motor Graders","MG-253","Hydraulic Mining Shovels","HMS-237","Forest Machines","FM-300","Electric Rope Shovels","ERS-332","Excavators","E-224","Drills","DRI-336","Draglines","DRA-297","Dozers","DOZ-361","Cold Planers","CP-272","Compactors","C-276","Backhoe Loaders","BL-368","Articulated Trucks","AT-318","Asphalt Pavers","AP-383"</t>
  </si>
  <si>
    <t>Format:</t>
  </si>
  <si>
    <t>Similar Result with Custom Number Format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</si>
</sst>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3">
    <numFmt numFmtId="6" formatCode="&quot;$&quot;#,##0_);[Red]\(&quot;$&quot;#,##0\)"/>
    <numFmt numFmtId="8" formatCode="&quot;$&quot;#,##0.00_);[Red]\(&quot;$&quot;#,##0.00\)"/>
    <numFmt numFmtId="43" formatCode="_(* #,##0.00_);_(* \(#,##0.00\);_(* &quot;-&quot;??_);_(@_)"/>
    <numFmt numFmtId="164" formatCode="_-&quot;$&quot;* #,##0.00_-;\-&quot;$&quot;* #,##0.00_-;_-&quot;$&quot;* &quot;-&quot;??_-;_-@_-"/>
    <numFmt numFmtId="165" formatCode="_-&quot;$&quot;* #,##0_-;\-&quot;$&quot;* #,##0_-;_-&quot;$&quot;* &quot;-&quot;??_-;_-@_-"/>
    <numFmt numFmtId="166" formatCode="&quot;$&quot;#"/>
    <numFmt numFmtId="167" formatCode="&quot;$&quot;#,##0"/>
    <numFmt numFmtId="168" formatCode="mm/dd/yyyy"/>
    <numFmt numFmtId="169" formatCode="\&gt;\ &quot;$&quot;#,###"/>
    <numFmt numFmtId="170" formatCode="_-* #,##0_-;\-* #,##0_-;_-* &quot;-&quot;??_-;_-@_-"/>
    <numFmt numFmtId="171" formatCode="[&gt;=1000000]\ 0.00,,\ \M;[&gt;=1000]\ \ 0.0,\ \K;\ &quot;$&quot;0"/>
    <numFmt numFmtId="172" formatCode="&quot;$&quot;#,##0;[Red]\-&quot;$&quot;#,##0"/>
    <numFmt numFmtId="173" formatCode="[&gt;=1000000]\ 0.00,,\ \M;[&gt;=1000]\ \ 0.0,\ \K;\ #"/>
  </numFmts>
  <fonts count="27" x14ac:knownFonts="1">
    <font>
      <sz val="11"/>
      <color theme="1"/>
      <name val="Calibri"/>
      <family val="2"/>
      <scheme val="minor"/>
    </font>
    <font>
      <sz val="11"/>
      <color theme="1"/>
      <name val="Calibri"/>
      <family val="2"/>
      <scheme val="minor"/>
    </font>
    <font>
      <sz val="72"/>
      <color theme="0"/>
      <name val="Calibri Light"/>
      <family val="2"/>
      <scheme val="major"/>
    </font>
    <font>
      <sz val="54"/>
      <color theme="0"/>
      <name val="Segoe UI"/>
      <family val="2"/>
    </font>
    <font>
      <sz val="17"/>
      <color theme="0"/>
      <name val="Calibri"/>
      <family val="2"/>
      <scheme val="minor"/>
    </font>
    <font>
      <sz val="11"/>
      <color rgb="FF0B744D"/>
      <name val="Calibri"/>
      <family val="2"/>
      <scheme val="minor"/>
    </font>
    <font>
      <sz val="11"/>
      <color theme="9" tint="-0.499984740745262"/>
      <name val="Calibri"/>
      <family val="2"/>
      <scheme val="minor"/>
    </font>
    <font>
      <sz val="26"/>
      <color theme="0"/>
      <name val="Segoe UI"/>
      <family val="2"/>
    </font>
    <font>
      <b/>
      <sz val="11"/>
      <color theme="1"/>
      <name val="Calibri"/>
      <family val="2"/>
      <scheme val="minor"/>
    </font>
    <font>
      <sz val="48"/>
      <color theme="0"/>
      <name val="Segoe UI"/>
      <family val="2"/>
    </font>
    <font>
      <u/>
      <sz val="11"/>
      <color theme="10"/>
      <name val="Calibri"/>
      <family val="2"/>
      <scheme val="minor"/>
    </font>
    <font>
      <u/>
      <sz val="12"/>
      <color theme="10"/>
      <name val="Calibri"/>
      <family val="2"/>
      <scheme val="minor"/>
    </font>
    <font>
      <b/>
      <sz val="11"/>
      <color rgb="FF3F3F3F"/>
      <name val="Calibri"/>
      <family val="2"/>
      <scheme val="minor"/>
    </font>
    <font>
      <b/>
      <sz val="11"/>
      <color theme="0"/>
      <name val="Calibri"/>
      <family val="2"/>
      <scheme val="minor"/>
    </font>
    <font>
      <sz val="13.75"/>
      <color rgb="FF0D0D0D"/>
      <name val="Segoe UI"/>
      <family val="2"/>
    </font>
    <font>
      <b/>
      <sz val="13"/>
      <color theme="3"/>
      <name val="Calibri"/>
      <family val="2"/>
      <scheme val="minor"/>
    </font>
    <font>
      <sz val="8"/>
      <name val="Calibri"/>
      <family val="2"/>
      <scheme val="minor"/>
    </font>
    <font>
      <b/>
      <sz val="11"/>
      <color theme="0"/>
      <name val="Segoe UI Light"/>
      <family val="2"/>
    </font>
    <font>
      <i/>
      <sz val="11"/>
      <color theme="1"/>
      <name val="Calibri"/>
      <family val="2"/>
      <scheme val="minor"/>
    </font>
    <font>
      <b/>
      <sz val="15"/>
      <color theme="3"/>
      <name val="Calibri"/>
      <family val="2"/>
      <scheme val="minor"/>
    </font>
    <font>
      <b/>
      <sz val="11"/>
      <color rgb="FFFA7D00"/>
      <name val="Calibri"/>
      <family val="2"/>
      <scheme val="minor"/>
    </font>
    <font>
      <sz val="11"/>
      <color theme="0"/>
      <name val="Calibri"/>
      <family val="2"/>
      <scheme val="minor"/>
    </font>
    <font>
      <sz val="14"/>
      <color theme="1"/>
      <name val="Segoe UI"/>
      <family val="2"/>
    </font>
    <font>
      <b/>
      <sz val="14"/>
      <color theme="1"/>
      <name val="Segoe UI"/>
      <family val="2"/>
    </font>
    <font>
      <sz val="14"/>
      <color rgb="FFFF0000"/>
      <name val="Segoe UI"/>
      <family val="2"/>
    </font>
    <font>
      <b/>
      <sz val="12"/>
      <color theme="1"/>
      <name val="Calibri"/>
      <family val="2"/>
      <scheme val="minor"/>
    </font>
    <font>
      <b/>
      <sz val="11"/>
      <color theme="3"/>
      <name val="Calibri"/>
      <family val="2"/>
      <scheme val="minor"/>
    </font>
  </fonts>
  <fills count="9">
    <fill>
      <patternFill patternType="none"/>
    </fill>
    <fill>
      <patternFill patternType="gray125"/>
    </fill>
    <fill>
      <patternFill patternType="solid">
        <fgColor rgb="FF217346"/>
        <bgColor indexed="64"/>
      </patternFill>
    </fill>
    <fill>
      <patternFill patternType="solid">
        <fgColor theme="0"/>
        <bgColor indexed="64"/>
      </patternFill>
    </fill>
    <fill>
      <patternFill patternType="solid">
        <fgColor rgb="FFF2F2F2"/>
      </patternFill>
    </fill>
    <fill>
      <patternFill patternType="solid">
        <fgColor rgb="FFA5A5A5"/>
      </patternFill>
    </fill>
    <fill>
      <patternFill patternType="solid">
        <fgColor theme="4" tint="0.79998168889431442"/>
        <bgColor indexed="65"/>
      </patternFill>
    </fill>
    <fill>
      <patternFill patternType="solid">
        <fgColor rgb="FF227447"/>
        <bgColor theme="9"/>
      </patternFill>
    </fill>
    <fill>
      <patternFill patternType="solid">
        <fgColor theme="9"/>
      </patternFill>
    </fill>
  </fills>
  <borders count="39">
    <border>
      <left/>
      <right/>
      <top/>
      <bottom/>
      <diagonal/>
    </border>
    <border>
      <left style="thin">
        <color theme="4" tint="-0.499984740745262"/>
      </left>
      <right/>
      <top style="thin">
        <color theme="4" tint="-0.499984740745262"/>
      </top>
      <bottom/>
      <diagonal/>
    </border>
    <border>
      <left/>
      <right/>
      <top style="thin">
        <color theme="4" tint="-0.499984740745262"/>
      </top>
      <bottom/>
      <diagonal/>
    </border>
    <border>
      <left/>
      <right style="thin">
        <color theme="4" tint="-0.499984740745262"/>
      </right>
      <top style="thin">
        <color theme="4" tint="-0.499984740745262"/>
      </top>
      <bottom/>
      <diagonal/>
    </border>
    <border>
      <left style="thin">
        <color theme="4" tint="-0.499984740745262"/>
      </left>
      <right/>
      <top/>
      <bottom/>
      <diagonal/>
    </border>
    <border>
      <left/>
      <right style="thin">
        <color theme="4" tint="-0.499984740745262"/>
      </right>
      <top/>
      <bottom/>
      <diagonal/>
    </border>
    <border>
      <left style="thin">
        <color theme="4" tint="-0.499984740745262"/>
      </left>
      <right/>
      <top/>
      <bottom style="thin">
        <color theme="4" tint="-0.499984740745262"/>
      </bottom>
      <diagonal/>
    </border>
    <border>
      <left/>
      <right/>
      <top/>
      <bottom style="thin">
        <color theme="4" tint="-0.499984740745262"/>
      </bottom>
      <diagonal/>
    </border>
    <border>
      <left/>
      <right style="thin">
        <color theme="4" tint="-0.499984740745262"/>
      </right>
      <top/>
      <bottom style="thin">
        <color theme="4" tint="-0.499984740745262"/>
      </bottom>
      <diagonal/>
    </border>
    <border>
      <left/>
      <right/>
      <top/>
      <bottom style="medium">
        <color auto="1"/>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thick">
        <color theme="4" tint="0.499984740745262"/>
      </bottom>
      <diagonal/>
    </border>
    <border>
      <left style="thin">
        <color indexed="64"/>
      </left>
      <right style="thin">
        <color indexed="64"/>
      </right>
      <top style="thin">
        <color indexed="64"/>
      </top>
      <bottom style="thin">
        <color indexed="64"/>
      </bottom>
      <diagonal/>
    </border>
    <border>
      <left style="double">
        <color rgb="FF3F3F3F"/>
      </left>
      <right/>
      <top style="double">
        <color rgb="FF3F3F3F"/>
      </top>
      <bottom style="double">
        <color rgb="FF3F3F3F"/>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medium">
        <color theme="1"/>
      </top>
      <bottom style="medium">
        <color theme="1"/>
      </bottom>
      <diagonal/>
    </border>
    <border>
      <left/>
      <right/>
      <top style="thin">
        <color theme="4"/>
      </top>
      <bottom style="double">
        <color theme="4"/>
      </bottom>
      <diagonal/>
    </border>
    <border>
      <left/>
      <right/>
      <top/>
      <bottom style="thick">
        <color theme="4"/>
      </bottom>
      <diagonal/>
    </border>
    <border>
      <left style="thin">
        <color rgb="FF7F7F7F"/>
      </left>
      <right style="thin">
        <color rgb="FF7F7F7F"/>
      </right>
      <top style="thin">
        <color rgb="FF7F7F7F"/>
      </top>
      <bottom style="thin">
        <color rgb="FF7F7F7F"/>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bottom style="medium">
        <color theme="4" tint="0.39997558519241921"/>
      </bottom>
      <diagonal/>
    </border>
    <border>
      <left/>
      <right style="thin">
        <color rgb="FF7F7F7F"/>
      </right>
      <top style="thin">
        <color rgb="FF7F7F7F"/>
      </top>
      <bottom style="thin">
        <color rgb="FF7F7F7F"/>
      </bottom>
      <diagonal/>
    </border>
  </borders>
  <cellStyleXfs count="17">
    <xf numFmtId="0" fontId="0" fillId="0" borderId="0"/>
    <xf numFmtId="0" fontId="2" fillId="2" borderId="0" applyNumberFormat="0" applyBorder="0" applyProtection="0">
      <alignment horizontal="left" indent="1"/>
    </xf>
    <xf numFmtId="0" fontId="1" fillId="0" borderId="0"/>
    <xf numFmtId="0" fontId="4" fillId="2" borderId="0" applyNumberFormat="0" applyProtection="0">
      <alignment horizontal="left" wrapText="1" indent="4"/>
    </xf>
    <xf numFmtId="0" fontId="5" fillId="2" borderId="0" applyNumberFormat="0" applyProtection="0">
      <alignment horizontal="left" wrapText="1" indent="4"/>
    </xf>
    <xf numFmtId="164" fontId="1" fillId="0" borderId="0" applyFont="0" applyFill="0" applyBorder="0" applyAlignment="0" applyProtection="0"/>
    <xf numFmtId="0" fontId="10" fillId="0" borderId="0" applyNumberFormat="0" applyFill="0" applyBorder="0" applyAlignment="0" applyProtection="0"/>
    <xf numFmtId="0" fontId="12" fillId="4" borderId="17" applyNumberFormat="0" applyAlignment="0" applyProtection="0"/>
    <xf numFmtId="0" fontId="13" fillId="5" borderId="18" applyNumberFormat="0" applyAlignment="0" applyProtection="0"/>
    <xf numFmtId="9" fontId="1" fillId="0" borderId="0" applyFont="0" applyFill="0" applyBorder="0" applyAlignment="0" applyProtection="0"/>
    <xf numFmtId="0" fontId="15" fillId="0" borderId="19" applyNumberFormat="0" applyFill="0" applyAlignment="0" applyProtection="0"/>
    <xf numFmtId="0" fontId="8" fillId="0" borderId="26" applyNumberFormat="0" applyFill="0" applyAlignment="0" applyProtection="0"/>
    <xf numFmtId="43" fontId="1" fillId="0" borderId="0" applyFont="0" applyFill="0" applyBorder="0" applyAlignment="0" applyProtection="0"/>
    <xf numFmtId="0" fontId="19" fillId="0" borderId="27" applyNumberFormat="0" applyFill="0" applyAlignment="0" applyProtection="0"/>
    <xf numFmtId="0" fontId="20" fillId="4" borderId="28" applyNumberFormat="0" applyAlignment="0" applyProtection="0"/>
    <xf numFmtId="0" fontId="21" fillId="8" borderId="0" applyNumberFormat="0" applyBorder="0" applyAlignment="0" applyProtection="0"/>
    <xf numFmtId="0" fontId="26" fillId="0" borderId="37" applyNumberFormat="0" applyFill="0" applyAlignment="0" applyProtection="0"/>
  </cellStyleXfs>
  <cellXfs count="109">
    <xf numFmtId="0" fontId="0" fillId="0" borderId="0" xfId="0"/>
    <xf numFmtId="0" fontId="3" fillId="2" borderId="0" xfId="1" applyFont="1">
      <alignment horizontal="left" indent="1"/>
    </xf>
    <xf numFmtId="0" fontId="1" fillId="0" borderId="0" xfId="2"/>
    <xf numFmtId="0" fontId="4" fillId="2" borderId="0" xfId="3">
      <alignment horizontal="left" wrapText="1" indent="4"/>
    </xf>
    <xf numFmtId="0" fontId="5" fillId="2" borderId="0" xfId="4">
      <alignment horizontal="left" wrapText="1" indent="4"/>
    </xf>
    <xf numFmtId="0" fontId="0" fillId="3" borderId="0" xfId="0" applyFill="1"/>
    <xf numFmtId="0" fontId="6" fillId="2" borderId="9" xfId="0" applyFont="1" applyFill="1" applyBorder="1"/>
    <xf numFmtId="0" fontId="7" fillId="2" borderId="9" xfId="0" applyFont="1" applyFill="1" applyBorder="1" applyAlignment="1">
      <alignment vertical="center"/>
    </xf>
    <xf numFmtId="0" fontId="9" fillId="2" borderId="0" xfId="1" applyFont="1" applyAlignment="1">
      <alignment horizontal="center" vertical="center"/>
    </xf>
    <xf numFmtId="0" fontId="0" fillId="0" borderId="0" xfId="0" applyAlignment="1">
      <alignment horizontal="center"/>
    </xf>
    <xf numFmtId="0" fontId="13" fillId="5" borderId="18" xfId="8" applyAlignment="1">
      <alignment horizontal="center"/>
    </xf>
    <xf numFmtId="0" fontId="12" fillId="4" borderId="17" xfId="7" applyAlignment="1">
      <alignment horizontal="center"/>
    </xf>
    <xf numFmtId="165" fontId="12" fillId="4" borderId="17" xfId="5" applyNumberFormat="1" applyFont="1" applyFill="1" applyBorder="1" applyAlignment="1">
      <alignment horizontal="center"/>
    </xf>
    <xf numFmtId="6" fontId="0" fillId="0" borderId="0" xfId="0" applyNumberFormat="1"/>
    <xf numFmtId="0" fontId="12" fillId="4" borderId="17" xfId="5" applyNumberFormat="1" applyFont="1" applyFill="1" applyBorder="1" applyAlignment="1">
      <alignment horizontal="center"/>
    </xf>
    <xf numFmtId="0" fontId="8" fillId="0" borderId="0" xfId="0" applyFont="1" applyAlignment="1">
      <alignment horizontal="center"/>
    </xf>
    <xf numFmtId="0" fontId="14" fillId="0" borderId="0" xfId="0" applyFont="1" applyAlignment="1">
      <alignment vertical="center"/>
    </xf>
    <xf numFmtId="166" fontId="0" fillId="0" borderId="0" xfId="0" applyNumberFormat="1"/>
    <xf numFmtId="0" fontId="0" fillId="0" borderId="20" xfId="0" applyBorder="1"/>
    <xf numFmtId="15" fontId="0" fillId="0" borderId="0" xfId="0" applyNumberFormat="1"/>
    <xf numFmtId="0" fontId="8" fillId="0" borderId="0" xfId="0" applyFont="1"/>
    <xf numFmtId="9" fontId="0" fillId="0" borderId="0" xfId="0" applyNumberFormat="1"/>
    <xf numFmtId="166" fontId="0" fillId="0" borderId="0" xfId="0" applyNumberFormat="1" applyAlignment="1">
      <alignment horizontal="center"/>
    </xf>
    <xf numFmtId="0" fontId="0" fillId="0" borderId="0" xfId="0" applyAlignment="1">
      <alignment horizontal="center" vertical="center"/>
    </xf>
    <xf numFmtId="0" fontId="8" fillId="0" borderId="0" xfId="0" applyFont="1" applyAlignment="1">
      <alignment horizontal="center" vertical="center"/>
    </xf>
    <xf numFmtId="0" fontId="8" fillId="0" borderId="0" xfId="0" applyFont="1" applyAlignment="1">
      <alignment horizontal="center" vertical="center" wrapText="1"/>
    </xf>
    <xf numFmtId="14" fontId="0" fillId="0" borderId="0" xfId="0" applyNumberFormat="1"/>
    <xf numFmtId="8" fontId="0" fillId="0" borderId="0" xfId="0" applyNumberFormat="1"/>
    <xf numFmtId="0" fontId="0" fillId="0" borderId="0" xfId="0" applyAlignment="1">
      <alignment horizontal="center" wrapText="1"/>
    </xf>
    <xf numFmtId="0" fontId="13" fillId="5" borderId="18" xfId="8" applyAlignment="1">
      <alignment horizontal="center" wrapText="1"/>
    </xf>
    <xf numFmtId="0" fontId="13" fillId="5" borderId="21" xfId="8" applyBorder="1" applyAlignment="1">
      <alignment horizontal="center" wrapText="1"/>
    </xf>
    <xf numFmtId="0" fontId="0" fillId="0" borderId="20" xfId="0" applyBorder="1" applyAlignment="1">
      <alignment horizontal="center"/>
    </xf>
    <xf numFmtId="0" fontId="17" fillId="7" borderId="25" xfId="0" applyFont="1" applyFill="1" applyBorder="1" applyAlignment="1">
      <alignment horizontal="center" vertical="center" wrapText="1"/>
    </xf>
    <xf numFmtId="6" fontId="0" fillId="0" borderId="0" xfId="0" applyNumberFormat="1" applyAlignment="1">
      <alignment horizontal="center"/>
    </xf>
    <xf numFmtId="0" fontId="0" fillId="0" borderId="20" xfId="0" applyBorder="1" applyAlignment="1">
      <alignment horizontal="center" vertical="center"/>
    </xf>
    <xf numFmtId="0" fontId="15" fillId="0" borderId="19" xfId="10"/>
    <xf numFmtId="0" fontId="0" fillId="0" borderId="0" xfId="0" applyAlignment="1">
      <alignment horizontal="center" vertical="center" wrapText="1"/>
    </xf>
    <xf numFmtId="0" fontId="12" fillId="4" borderId="17" xfId="7" applyAlignment="1">
      <alignment horizontal="left"/>
    </xf>
    <xf numFmtId="0" fontId="13" fillId="5" borderId="18" xfId="8" applyAlignment="1">
      <alignment horizontal="center" vertical="center"/>
    </xf>
    <xf numFmtId="0" fontId="13" fillId="5" borderId="18" xfId="8"/>
    <xf numFmtId="0" fontId="18" fillId="0" borderId="0" xfId="0" applyFont="1"/>
    <xf numFmtId="3" fontId="0" fillId="0" borderId="0" xfId="0" applyNumberFormat="1" applyAlignment="1">
      <alignment horizontal="center"/>
    </xf>
    <xf numFmtId="3" fontId="0" fillId="0" borderId="20" xfId="0" applyNumberFormat="1" applyBorder="1" applyAlignment="1">
      <alignment horizontal="center"/>
    </xf>
    <xf numFmtId="167" fontId="0" fillId="0" borderId="20" xfId="0" applyNumberFormat="1" applyBorder="1" applyAlignment="1">
      <alignment horizontal="center"/>
    </xf>
    <xf numFmtId="168" fontId="0" fillId="0" borderId="20" xfId="0" applyNumberFormat="1" applyBorder="1" applyAlignment="1">
      <alignment horizontal="center"/>
    </xf>
    <xf numFmtId="169" fontId="12" fillId="4" borderId="17" xfId="7" applyNumberFormat="1" applyAlignment="1">
      <alignment horizontal="center"/>
    </xf>
    <xf numFmtId="15" fontId="0" fillId="0" borderId="0" xfId="0" applyNumberFormat="1" applyAlignment="1">
      <alignment horizontal="center"/>
    </xf>
    <xf numFmtId="0" fontId="7" fillId="2" borderId="9" xfId="0" applyFont="1" applyFill="1" applyBorder="1" applyAlignment="1">
      <alignment horizontal="center" vertical="center"/>
    </xf>
    <xf numFmtId="171" fontId="0" fillId="0" borderId="0" xfId="0" applyNumberFormat="1"/>
    <xf numFmtId="0" fontId="0" fillId="0" borderId="0" xfId="0" applyAlignment="1">
      <alignment vertical="center"/>
    </xf>
    <xf numFmtId="0" fontId="19" fillId="0" borderId="27" xfId="13"/>
    <xf numFmtId="0" fontId="8" fillId="0" borderId="20" xfId="0" applyFont="1" applyBorder="1"/>
    <xf numFmtId="6" fontId="0" fillId="0" borderId="20" xfId="0" applyNumberFormat="1" applyBorder="1"/>
    <xf numFmtId="0" fontId="25" fillId="0" borderId="0" xfId="0" applyFont="1"/>
    <xf numFmtId="166" fontId="0" fillId="0" borderId="20" xfId="0" applyNumberFormat="1" applyBorder="1" applyAlignment="1">
      <alignment horizontal="center" vertical="center"/>
    </xf>
    <xf numFmtId="0" fontId="19" fillId="0" borderId="27" xfId="13" applyAlignment="1">
      <alignment vertical="center"/>
    </xf>
    <xf numFmtId="9" fontId="0" fillId="0" borderId="20" xfId="0" applyNumberFormat="1" applyBorder="1" applyAlignment="1">
      <alignment horizontal="center" vertical="center"/>
    </xf>
    <xf numFmtId="9" fontId="0" fillId="0" borderId="0" xfId="9" applyFont="1" applyAlignment="1">
      <alignment horizontal="center"/>
    </xf>
    <xf numFmtId="0" fontId="26" fillId="0" borderId="37" xfId="16"/>
    <xf numFmtId="14" fontId="0" fillId="0" borderId="20" xfId="0" applyNumberFormat="1" applyBorder="1" applyAlignment="1">
      <alignment horizontal="center" vertical="center"/>
    </xf>
    <xf numFmtId="0" fontId="8" fillId="0" borderId="20" xfId="0" applyFont="1" applyBorder="1" applyAlignment="1">
      <alignment horizontal="center" vertical="center"/>
    </xf>
    <xf numFmtId="0" fontId="8" fillId="0" borderId="20" xfId="0" applyFont="1" applyBorder="1" applyAlignment="1">
      <alignment horizontal="center"/>
    </xf>
    <xf numFmtId="0" fontId="0" fillId="0" borderId="20" xfId="0" applyBorder="1" applyAlignment="1">
      <alignment horizontal="left" vertical="center"/>
    </xf>
    <xf numFmtId="0" fontId="8" fillId="0" borderId="20" xfId="0" applyFont="1" applyBorder="1" applyAlignment="1">
      <alignment horizontal="left"/>
    </xf>
    <xf numFmtId="0" fontId="0" fillId="0" borderId="0" xfId="0" applyAlignment="1">
      <alignment wrapText="1"/>
    </xf>
    <xf numFmtId="15" fontId="0" fillId="0" borderId="20" xfId="0" applyNumberFormat="1" applyBorder="1" applyAlignment="1">
      <alignment horizontal="center" vertical="center"/>
    </xf>
    <xf numFmtId="170" fontId="0" fillId="0" borderId="20" xfId="12" applyNumberFormat="1" applyFont="1" applyBorder="1"/>
    <xf numFmtId="170" fontId="0" fillId="0" borderId="0" xfId="0" applyNumberFormat="1"/>
    <xf numFmtId="173" fontId="20" fillId="4" borderId="38" xfId="14" applyNumberFormat="1" applyBorder="1"/>
    <xf numFmtId="172" fontId="0" fillId="0" borderId="20" xfId="0" applyNumberFormat="1" applyBorder="1"/>
    <xf numFmtId="0" fontId="11" fillId="3" borderId="10" xfId="6" applyFont="1" applyFill="1" applyBorder="1" applyAlignment="1">
      <alignment horizontal="center" vertical="center" wrapText="1"/>
    </xf>
    <xf numFmtId="0" fontId="11" fillId="3" borderId="11" xfId="6" applyFont="1" applyFill="1" applyBorder="1" applyAlignment="1">
      <alignment horizontal="center" vertical="center" wrapText="1"/>
    </xf>
    <xf numFmtId="0" fontId="11" fillId="3" borderId="12" xfId="6" applyFont="1" applyFill="1" applyBorder="1" applyAlignment="1">
      <alignment horizontal="center" vertical="center" wrapText="1"/>
    </xf>
    <xf numFmtId="0" fontId="11" fillId="3" borderId="13" xfId="6" applyFont="1" applyFill="1" applyBorder="1" applyAlignment="1">
      <alignment horizontal="center" vertical="center" wrapText="1"/>
    </xf>
    <xf numFmtId="0" fontId="11" fillId="3" borderId="0" xfId="6" applyFont="1" applyFill="1" applyBorder="1" applyAlignment="1">
      <alignment horizontal="center" vertical="center" wrapText="1"/>
    </xf>
    <xf numFmtId="0" fontId="11" fillId="3" borderId="14" xfId="6" applyFont="1" applyFill="1" applyBorder="1" applyAlignment="1">
      <alignment horizontal="center" vertical="center" wrapText="1"/>
    </xf>
    <xf numFmtId="0" fontId="11" fillId="3" borderId="15" xfId="6" applyFont="1" applyFill="1" applyBorder="1" applyAlignment="1">
      <alignment horizontal="center" vertical="center" wrapText="1"/>
    </xf>
    <xf numFmtId="0" fontId="11" fillId="3" borderId="9" xfId="6" applyFont="1" applyFill="1" applyBorder="1" applyAlignment="1">
      <alignment horizontal="center" vertical="center" wrapText="1"/>
    </xf>
    <xf numFmtId="0" fontId="11" fillId="3" borderId="16" xfId="6" applyFont="1" applyFill="1" applyBorder="1" applyAlignment="1">
      <alignment horizontal="center" vertical="center" wrapText="1"/>
    </xf>
    <xf numFmtId="0" fontId="0" fillId="3" borderId="1" xfId="0" applyFill="1" applyBorder="1" applyAlignment="1">
      <alignment horizontal="center"/>
    </xf>
    <xf numFmtId="0" fontId="0" fillId="3" borderId="2" xfId="0" applyFill="1" applyBorder="1" applyAlignment="1">
      <alignment horizontal="center"/>
    </xf>
    <xf numFmtId="0" fontId="0" fillId="3" borderId="3" xfId="0" applyFill="1" applyBorder="1" applyAlignment="1">
      <alignment horizontal="center"/>
    </xf>
    <xf numFmtId="0" fontId="0" fillId="3" borderId="4" xfId="0" applyFill="1" applyBorder="1" applyAlignment="1">
      <alignment horizontal="center"/>
    </xf>
    <xf numFmtId="0" fontId="0" fillId="3" borderId="0" xfId="0" applyFill="1" applyAlignment="1">
      <alignment horizontal="center"/>
    </xf>
    <xf numFmtId="0" fontId="0" fillId="3" borderId="5" xfId="0" applyFill="1" applyBorder="1" applyAlignment="1">
      <alignment horizontal="center"/>
    </xf>
    <xf numFmtId="0" fontId="0" fillId="3" borderId="6" xfId="0" applyFill="1" applyBorder="1" applyAlignment="1">
      <alignment horizontal="center"/>
    </xf>
    <xf numFmtId="0" fontId="0" fillId="3" borderId="7" xfId="0" applyFill="1" applyBorder="1" applyAlignment="1">
      <alignment horizontal="center"/>
    </xf>
    <xf numFmtId="0" fontId="0" fillId="3" borderId="8" xfId="0" applyFill="1" applyBorder="1" applyAlignment="1">
      <alignment horizontal="center"/>
    </xf>
    <xf numFmtId="0" fontId="22" fillId="0" borderId="29" xfId="0" applyFont="1" applyBorder="1" applyAlignment="1">
      <alignment horizontal="left" vertical="center" wrapText="1"/>
    </xf>
    <xf numFmtId="0" fontId="22" fillId="0" borderId="30" xfId="0" applyFont="1" applyBorder="1" applyAlignment="1">
      <alignment horizontal="left" vertical="center" wrapText="1"/>
    </xf>
    <xf numFmtId="0" fontId="22" fillId="0" borderId="31" xfId="0" applyFont="1" applyBorder="1" applyAlignment="1">
      <alignment horizontal="left" vertical="center" wrapText="1"/>
    </xf>
    <xf numFmtId="0" fontId="22" fillId="0" borderId="32" xfId="0" applyFont="1" applyBorder="1" applyAlignment="1">
      <alignment horizontal="left" vertical="center" wrapText="1"/>
    </xf>
    <xf numFmtId="0" fontId="22" fillId="0" borderId="0" xfId="0" applyFont="1" applyAlignment="1">
      <alignment horizontal="left" vertical="center" wrapText="1"/>
    </xf>
    <xf numFmtId="0" fontId="22" fillId="0" borderId="33" xfId="0" applyFont="1" applyBorder="1" applyAlignment="1">
      <alignment horizontal="left" vertical="center" wrapText="1"/>
    </xf>
    <xf numFmtId="0" fontId="22" fillId="0" borderId="34" xfId="0" applyFont="1" applyBorder="1" applyAlignment="1">
      <alignment horizontal="left" vertical="center" wrapText="1"/>
    </xf>
    <xf numFmtId="0" fontId="22" fillId="0" borderId="35" xfId="0" applyFont="1" applyBorder="1" applyAlignment="1">
      <alignment horizontal="left" vertical="center" wrapText="1"/>
    </xf>
    <xf numFmtId="0" fontId="22" fillId="0" borderId="36" xfId="0" applyFont="1" applyBorder="1" applyAlignment="1">
      <alignment horizontal="left" vertical="center" wrapText="1"/>
    </xf>
    <xf numFmtId="0" fontId="0" fillId="0" borderId="22" xfId="0" applyBorder="1" applyAlignment="1">
      <alignment horizontal="center"/>
    </xf>
    <xf numFmtId="0" fontId="0" fillId="0" borderId="24" xfId="0" applyBorder="1" applyAlignment="1">
      <alignment horizontal="center"/>
    </xf>
    <xf numFmtId="0" fontId="0" fillId="0" borderId="20" xfId="0" applyBorder="1" applyAlignment="1">
      <alignment horizontal="left" wrapText="1"/>
    </xf>
    <xf numFmtId="0" fontId="13" fillId="5" borderId="18" xfId="8" applyAlignment="1">
      <alignment horizontal="center"/>
    </xf>
    <xf numFmtId="0" fontId="21" fillId="8" borderId="0" xfId="15" applyAlignment="1">
      <alignment horizontal="center"/>
    </xf>
    <xf numFmtId="0" fontId="0" fillId="0" borderId="0" xfId="0" applyAlignment="1">
      <alignment horizontal="center"/>
    </xf>
    <xf numFmtId="0" fontId="0" fillId="0" borderId="33" xfId="0" applyBorder="1" applyAlignment="1">
      <alignment horizontal="center"/>
    </xf>
    <xf numFmtId="0" fontId="12" fillId="4" borderId="22" xfId="7" applyBorder="1" applyAlignment="1">
      <alignment horizontal="center" vertical="center" wrapText="1"/>
    </xf>
    <xf numFmtId="0" fontId="12" fillId="4" borderId="23" xfId="7" applyBorder="1" applyAlignment="1">
      <alignment horizontal="center" vertical="center" wrapText="1"/>
    </xf>
    <xf numFmtId="0" fontId="12" fillId="4" borderId="24" xfId="7" applyBorder="1" applyAlignment="1">
      <alignment horizontal="center" vertical="center" wrapText="1"/>
    </xf>
    <xf numFmtId="0" fontId="8" fillId="6" borderId="26" xfId="11" applyFill="1" applyAlignment="1">
      <alignment horizontal="center"/>
    </xf>
    <xf numFmtId="0" fontId="0" fillId="0" borderId="20" xfId="0" applyBorder="1" applyAlignment="1">
      <alignment horizontal="center"/>
    </xf>
  </cellXfs>
  <cellStyles count="17">
    <cellStyle name="Accent6" xfId="15" builtinId="49"/>
    <cellStyle name="Calculation" xfId="14" builtinId="22"/>
    <cellStyle name="Check Cell" xfId="8" builtinId="23"/>
    <cellStyle name="Comma" xfId="12" builtinId="3"/>
    <cellStyle name="Currency" xfId="5" builtinId="4"/>
    <cellStyle name="Heading 1" xfId="13" builtinId="16"/>
    <cellStyle name="Heading 1 2" xfId="3" xr:uid="{A9F40DEA-C792-44E5-A98F-4E760663C2C8}"/>
    <cellStyle name="Heading 2" xfId="10" builtinId="17"/>
    <cellStyle name="Heading 2 2" xfId="4" xr:uid="{B58DB675-935E-4D27-80E5-7E4C21E3E039}"/>
    <cellStyle name="Heading 3" xfId="16" builtinId="18"/>
    <cellStyle name="Hyperlink" xfId="6" builtinId="8"/>
    <cellStyle name="Normal" xfId="0" builtinId="0"/>
    <cellStyle name="Normal 2" xfId="2" xr:uid="{FD4333ED-E28F-4990-9EFE-2B2488562303}"/>
    <cellStyle name="Output" xfId="7" builtinId="21"/>
    <cellStyle name="Percent" xfId="9" builtinId="5"/>
    <cellStyle name="Title 2" xfId="1" xr:uid="{EDB15538-F3BD-417C-8CCA-DAA7B1E40A32}"/>
    <cellStyle name="Total" xfId="11" builtinId="25"/>
  </cellStyles>
  <dxfs count="59">
    <dxf>
      <fill>
        <patternFill>
          <bgColor rgb="FF92D050"/>
        </patternFill>
      </fill>
    </dxf>
    <dxf>
      <numFmt numFmtId="0" formatCode="General"/>
    </dxf>
    <dxf>
      <numFmt numFmtId="10" formatCode="&quot;$&quot;#,##0_);[Red]\(&quot;$&quot;#,##0\)"/>
    </dxf>
    <dxf>
      <alignment horizontal="center" vertical="bottom" textRotation="0" wrapText="0" indent="0" justifyLastLine="0" shrinkToFit="0" readingOrder="0"/>
    </dxf>
    <dxf>
      <alignment horizontal="center" vertical="center" textRotation="0" indent="0" justifyLastLine="0" shrinkToFit="0" readingOrder="0"/>
    </dxf>
    <dxf>
      <numFmt numFmtId="10" formatCode="&quot;$&quot;#,##0_);[Red]\(&quot;$&quot;#,##0\)"/>
      <alignment horizontal="center" vertical="bottom" textRotation="0" indent="0" justifyLastLine="0" shrinkToFit="0" readingOrder="0"/>
    </dxf>
    <dxf>
      <alignment horizontal="general" vertical="bottom" textRotation="0" wrapText="0" indent="0" justifyLastLine="0" shrinkToFit="0" readingOrder="0"/>
    </dxf>
    <dxf>
      <alignment horizontal="center" vertical="bottom" textRotation="0" indent="0" justifyLastLine="0" shrinkToFit="0" readingOrder="0"/>
    </dxf>
    <dxf>
      <numFmt numFmtId="0" formatCode="General"/>
    </dxf>
    <dxf>
      <numFmt numFmtId="10" formatCode="&quot;$&quot;#,##0_);[Red]\(&quot;$&quot;#,##0\)"/>
    </dxf>
    <dxf>
      <alignment horizontal="center" vertical="bottom" textRotation="0" wrapText="0" indent="0" justifyLastLine="0" shrinkToFit="0" readingOrder="0"/>
    </dxf>
    <dxf>
      <alignment horizontal="center" vertical="center" textRotation="0" indent="0" justifyLastLine="0" shrinkToFit="0" readingOrder="0"/>
    </dxf>
    <dxf>
      <numFmt numFmtId="10" formatCode="&quot;$&quot;#,##0_);[Red]\(&quot;$&quot;#,##0\)"/>
      <alignment horizontal="center" vertical="bottom" textRotation="0" indent="0" justifyLastLine="0" shrinkToFit="0" readingOrder="0"/>
    </dxf>
    <dxf>
      <alignment horizontal="general" vertical="bottom" textRotation="0" wrapText="0" indent="0" justifyLastLine="0" shrinkToFit="0" readingOrder="0"/>
    </dxf>
    <dxf>
      <alignment horizontal="center" vertical="bottom" textRotation="0" indent="0" justifyLastLine="0" shrinkToFit="0" readingOrder="0"/>
    </dxf>
    <dxf>
      <numFmt numFmtId="3" formatCode="#,##0"/>
      <alignment horizontal="center" vertical="bottom" textRotation="0" wrapText="0" indent="0" justifyLastLine="0" shrinkToFit="0" readingOrder="0"/>
    </dxf>
    <dxf>
      <alignment horizontal="center" vertical="center" textRotation="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center" textRotation="0" wrapText="0" indent="0" justifyLastLine="0" shrinkToFit="0" readingOrder="0"/>
    </dxf>
    <dxf>
      <numFmt numFmtId="12" formatCode="&quot;$&quot;#,##0.00_);[Red]\(&quot;$&quot;#,##0.00\)"/>
    </dxf>
    <dxf>
      <numFmt numFmtId="166" formatCode="&quot;$&quot;#"/>
      <alignment horizontal="center" vertical="bottom" textRotation="0" wrapText="0" indent="0" justifyLastLine="0" shrinkToFit="0" readingOrder="0"/>
    </dxf>
    <dxf>
      <alignment horizontal="general" vertical="bottom" textRotation="0" wrapText="0" indent="0" justifyLastLine="0" shrinkToFit="0" readingOrder="0"/>
    </dxf>
    <dxf>
      <alignment horizontal="center" vertical="center" textRotation="0" wrapText="0" indent="0" justifyLastLine="0" shrinkToFit="0" readingOrder="0"/>
    </dxf>
    <dxf>
      <numFmt numFmtId="20" formatCode="d\-mmm\-yy"/>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alignment horizontal="center" vertical="center" textRotation="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center" textRotation="0" wrapText="0" indent="0" justifyLastLine="0" shrinkToFit="0" readingOrder="0"/>
    </dxf>
    <dxf>
      <numFmt numFmtId="12" formatCode="&quot;$&quot;#,##0.00_);[Red]\(&quot;$&quot;#,##0.00\)"/>
    </dxf>
    <dxf>
      <numFmt numFmtId="166" formatCode="&quot;$&quot;#"/>
      <alignment horizontal="center" vertical="bottom" textRotation="0" wrapText="0" indent="0" justifyLastLine="0" shrinkToFit="0" readingOrder="0"/>
    </dxf>
    <dxf>
      <alignment horizontal="general" vertical="bottom" textRotation="0" wrapText="0" indent="0" justifyLastLine="0" shrinkToFit="0" readingOrder="0"/>
    </dxf>
    <dxf>
      <alignment horizontal="center" vertical="center" textRotation="0" wrapText="0" indent="0" justifyLastLine="0" shrinkToFit="0" readingOrder="0"/>
    </dxf>
    <dxf>
      <numFmt numFmtId="20" formatCode="d\-mmm\-yy"/>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numFmt numFmtId="166" formatCode="&quot;$&quot;#"/>
    </dxf>
    <dxf>
      <alignment horizontal="center" vertical="center" textRotation="0" wrapText="1" indent="0" justifyLastLine="0" shrinkToFit="0" readingOrder="0"/>
    </dxf>
    <dxf>
      <numFmt numFmtId="166" formatCode="&quot;$&quot;#"/>
    </dxf>
    <dxf>
      <numFmt numFmtId="166" formatCode="&quot;$&quot;#"/>
    </dxf>
    <dxf>
      <numFmt numFmtId="166" formatCode="&quot;$&quot;#"/>
    </dxf>
    <dxf>
      <numFmt numFmtId="166" formatCode="&quot;$&quot;#"/>
    </dxf>
    <dxf>
      <font>
        <b/>
        <i val="0"/>
        <strike val="0"/>
        <condense val="0"/>
        <extend val="0"/>
        <outline val="0"/>
        <shadow val="0"/>
        <u val="none"/>
        <vertAlign val="baseline"/>
        <sz val="11"/>
        <color theme="1"/>
        <name val="Calibri"/>
        <family val="2"/>
        <scheme val="minor"/>
      </font>
      <alignment horizontal="center" vertical="bottom" textRotation="0" wrapText="0" indent="0" justifyLastLine="0" shrinkToFit="0" readingOrder="0"/>
    </dxf>
    <dxf>
      <numFmt numFmtId="10" formatCode="&quot;$&quot;#,##0_);[Red]\(&quot;$&quot;#,##0\)"/>
    </dxf>
    <dxf>
      <numFmt numFmtId="166" formatCode="&quot;$&quot;#"/>
    </dxf>
    <dxf>
      <alignment horizontal="center" vertical="center" textRotation="0" wrapText="1" indent="0" justifyLastLine="0" shrinkToFit="0" readingOrder="0"/>
    </dxf>
    <dxf>
      <numFmt numFmtId="166" formatCode="&quot;$&quot;#"/>
    </dxf>
    <dxf>
      <numFmt numFmtId="166" formatCode="&quot;$&quot;#"/>
    </dxf>
    <dxf>
      <numFmt numFmtId="166" formatCode="&quot;$&quot;#"/>
    </dxf>
    <dxf>
      <numFmt numFmtId="166" formatCode="&quot;$&quot;#"/>
    </dxf>
    <dxf>
      <font>
        <b/>
        <i val="0"/>
        <strike val="0"/>
        <condense val="0"/>
        <extend val="0"/>
        <outline val="0"/>
        <shadow val="0"/>
        <u val="none"/>
        <vertAlign val="baseline"/>
        <sz val="11"/>
        <color theme="1"/>
        <name val="Calibri"/>
        <family val="2"/>
        <scheme val="minor"/>
      </font>
      <alignment horizontal="center" vertical="bottom" textRotation="0" wrapText="0" indent="0" justifyLastLine="0" shrinkToFit="0" readingOrder="0"/>
    </dxf>
    <dxf>
      <numFmt numFmtId="10" formatCode="&quot;$&quot;#,##0_);[Red]\(&quot;$&quot;#,##0\)"/>
    </dxf>
  </dxfs>
  <tableStyles count="0" defaultTableStyle="TableStyleMedium2" defaultPivotStyle="PivotStyleLight16"/>
  <colors>
    <mruColors>
      <color rgb="FF21734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21" Type="http://schemas.microsoft.com/office/2017/10/relationships/person" Target="persons/perso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3.xml"/><Relationship Id="rId20" Type="http://schemas.openxmlformats.org/officeDocument/2006/relationships/sheetMetadata" Target="metadata.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2.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 Id="rId22"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hyperlink" Target="#'Table of Contents'!A2"/><Relationship Id="rId1" Type="http://schemas.openxmlformats.org/officeDocument/2006/relationships/image" Target="../media/image1.png"/><Relationship Id="rId4" Type="http://schemas.openxmlformats.org/officeDocument/2006/relationships/image" Target="../media/image3.svg"/></Relationships>
</file>

<file path=xl/drawings/_rels/drawing2.xml.rels><?xml version="1.0" encoding="UTF-8" standalone="yes"?>
<Relationships xmlns="http://schemas.openxmlformats.org/package/2006/relationships"><Relationship Id="rId8" Type="http://schemas.openxmlformats.org/officeDocument/2006/relationships/image" Target="../media/image7.png"/><Relationship Id="rId13" Type="http://schemas.openxmlformats.org/officeDocument/2006/relationships/hyperlink" Target="#Chap_1!A1"/><Relationship Id="rId18" Type="http://schemas.openxmlformats.org/officeDocument/2006/relationships/image" Target="../media/image12.svg"/><Relationship Id="rId3" Type="http://schemas.openxmlformats.org/officeDocument/2006/relationships/image" Target="../media/image4.png"/><Relationship Id="rId21" Type="http://schemas.openxmlformats.org/officeDocument/2006/relationships/image" Target="../media/image15.png"/><Relationship Id="rId7" Type="http://schemas.openxmlformats.org/officeDocument/2006/relationships/hyperlink" Target="https://paypal.me/canxp" TargetMode="External"/><Relationship Id="rId12" Type="http://schemas.openxmlformats.org/officeDocument/2006/relationships/image" Target="../media/image10.png"/><Relationship Id="rId17" Type="http://schemas.openxmlformats.org/officeDocument/2006/relationships/image" Target="../media/image11.png"/><Relationship Id="rId2" Type="http://schemas.openxmlformats.org/officeDocument/2006/relationships/image" Target="../media/image1.png"/><Relationship Id="rId16" Type="http://schemas.openxmlformats.org/officeDocument/2006/relationships/hyperlink" Target="#C3.2!A1"/><Relationship Id="rId20" Type="http://schemas.openxmlformats.org/officeDocument/2006/relationships/image" Target="../media/image14.svg"/><Relationship Id="rId1" Type="http://schemas.openxmlformats.org/officeDocument/2006/relationships/hyperlink" Target="#'Table of Contents'!A1"/><Relationship Id="rId6" Type="http://schemas.openxmlformats.org/officeDocument/2006/relationships/image" Target="../media/image6.png"/><Relationship Id="rId11" Type="http://schemas.openxmlformats.org/officeDocument/2006/relationships/hyperlink" Target="https://youtu.be/ZH-xrXqdszQ" TargetMode="External"/><Relationship Id="rId5" Type="http://schemas.openxmlformats.org/officeDocument/2006/relationships/hyperlink" Target="https://beyond-basics.online/" TargetMode="External"/><Relationship Id="rId15" Type="http://schemas.openxmlformats.org/officeDocument/2006/relationships/hyperlink" Target="#Chap_3!A1"/><Relationship Id="rId10" Type="http://schemas.openxmlformats.org/officeDocument/2006/relationships/image" Target="../media/image9.svg"/><Relationship Id="rId19" Type="http://schemas.openxmlformats.org/officeDocument/2006/relationships/image" Target="../media/image13.png"/><Relationship Id="rId4" Type="http://schemas.openxmlformats.org/officeDocument/2006/relationships/image" Target="../media/image5.svg"/><Relationship Id="rId9" Type="http://schemas.openxmlformats.org/officeDocument/2006/relationships/image" Target="../media/image8.png"/><Relationship Id="rId14" Type="http://schemas.openxmlformats.org/officeDocument/2006/relationships/hyperlink" Target="#Chap_2!A1"/><Relationship Id="rId22" Type="http://schemas.openxmlformats.org/officeDocument/2006/relationships/image" Target="../media/image16.svg"/></Relationships>
</file>

<file path=xl/drawings/_rels/drawing3.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1.png"/><Relationship Id="rId1" Type="http://schemas.openxmlformats.org/officeDocument/2006/relationships/hyperlink" Target="#'Table of Contents'!A1"/><Relationship Id="rId5" Type="http://schemas.openxmlformats.org/officeDocument/2006/relationships/hyperlink" Target="#C1.1!A1"/><Relationship Id="rId4" Type="http://schemas.openxmlformats.org/officeDocument/2006/relationships/image" Target="../media/image5.svg"/></Relationships>
</file>

<file path=xl/drawings/_rels/drawing4.xml.rels><?xml version="1.0" encoding="UTF-8" standalone="yes"?>
<Relationships xmlns="http://schemas.openxmlformats.org/package/2006/relationships"><Relationship Id="rId1" Type="http://schemas.openxmlformats.org/officeDocument/2006/relationships/hyperlink" Target="#Chap_2!A1"/></Relationships>
</file>

<file path=xl/drawings/_rels/drawing5.xml.rels><?xml version="1.0" encoding="UTF-8" standalone="yes"?>
<Relationships xmlns="http://schemas.openxmlformats.org/package/2006/relationships"><Relationship Id="rId1" Type="http://schemas.openxmlformats.org/officeDocument/2006/relationships/hyperlink" Target="#Chap_2!A1"/></Relationships>
</file>

<file path=xl/drawings/_rels/drawing6.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1.png"/><Relationship Id="rId1" Type="http://schemas.openxmlformats.org/officeDocument/2006/relationships/hyperlink" Target="#'Table of Contents'!A1"/><Relationship Id="rId5" Type="http://schemas.openxmlformats.org/officeDocument/2006/relationships/hyperlink" Target="#C2.1!A1"/><Relationship Id="rId4" Type="http://schemas.openxmlformats.org/officeDocument/2006/relationships/image" Target="../media/image5.svg"/></Relationships>
</file>

<file path=xl/drawings/_rels/drawing7.xml.rels><?xml version="1.0" encoding="UTF-8" standalone="yes"?>
<Relationships xmlns="http://schemas.openxmlformats.org/package/2006/relationships"><Relationship Id="rId1" Type="http://schemas.openxmlformats.org/officeDocument/2006/relationships/hyperlink" Target="#Chap_3!A1"/></Relationships>
</file>

<file path=xl/drawings/_rels/drawing8.xml.rels><?xml version="1.0" encoding="UTF-8" standalone="yes"?>
<Relationships xmlns="http://schemas.openxmlformats.org/package/2006/relationships"><Relationship Id="rId1" Type="http://schemas.openxmlformats.org/officeDocument/2006/relationships/hyperlink" Target="#Chap_3!A1"/></Relationships>
</file>

<file path=xl/drawings/_rels/drawing9.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1.png"/><Relationship Id="rId1" Type="http://schemas.openxmlformats.org/officeDocument/2006/relationships/hyperlink" Target="#'Table of Contents'!A1"/><Relationship Id="rId5" Type="http://schemas.openxmlformats.org/officeDocument/2006/relationships/hyperlink" Target="#C3.1!A1"/><Relationship Id="rId4" Type="http://schemas.openxmlformats.org/officeDocument/2006/relationships/image" Target="../media/image5.svg"/></Relationships>
</file>

<file path=xl/drawings/_rels/drawing10.xml.rels><?xml version="1.0" encoding="UTF-8" standalone="yes"?>
<Relationships xmlns="http://schemas.openxmlformats.org/package/2006/relationships"><Relationship Id="rId1" Type="http://schemas.openxmlformats.org/officeDocument/2006/relationships/hyperlink" Target="#C3.2!A1"/></Relationships>
</file>

<file path=xl/drawings/_rels/drawing11.xml.rels><?xml version="1.0" encoding="UTF-8" standalone="yes"?>
<Relationships xmlns="http://schemas.openxmlformats.org/package/2006/relationships"><Relationship Id="rId1" Type="http://schemas.openxmlformats.org/officeDocument/2006/relationships/hyperlink" Target="#C3.2!A1"/></Relationships>
</file>

<file path=xl/drawings/drawing1.xml><?xml version="1.0" encoding="utf-8"?>
<xdr:wsDr xmlns:xdr="http://schemas.openxmlformats.org/drawingml/2006/spreadsheetDrawing" xmlns:a="http://schemas.openxmlformats.org/drawingml/2006/main">
  <xdr:twoCellAnchor editAs="absolute">
    <xdr:from>
      <xdr:col>0</xdr:col>
      <xdr:colOff>161925</xdr:colOff>
      <xdr:row>3</xdr:row>
      <xdr:rowOff>2412110</xdr:rowOff>
    </xdr:from>
    <xdr:to>
      <xdr:col>0</xdr:col>
      <xdr:colOff>2041238</xdr:colOff>
      <xdr:row>4</xdr:row>
      <xdr:rowOff>54603</xdr:rowOff>
    </xdr:to>
    <xdr:pic>
      <xdr:nvPicPr>
        <xdr:cNvPr id="2" name="Picture 1" descr="Excel logo">
          <a:extLst>
            <a:ext uri="{FF2B5EF4-FFF2-40B4-BE49-F238E27FC236}">
              <a16:creationId xmlns:a16="http://schemas.microsoft.com/office/drawing/2014/main" id="{6A82827F-BA56-4BB6-BFEE-28EDC65699DA}"/>
            </a:ext>
          </a:extLst>
        </xdr:cNvPr>
        <xdr:cNvPicPr>
          <a:picLocks noChangeAspect="1"/>
        </xdr:cNvPicPr>
      </xdr:nvPicPr>
      <xdr:blipFill>
        <a:blip xmlns:r="http://schemas.openxmlformats.org/officeDocument/2006/relationships" r:embed="rId1"/>
        <a:stretch>
          <a:fillRect/>
        </a:stretch>
      </xdr:blipFill>
      <xdr:spPr>
        <a:xfrm>
          <a:off x="161925" y="4532044"/>
          <a:ext cx="1879313" cy="996949"/>
        </a:xfrm>
        <a:prstGeom prst="rect">
          <a:avLst/>
        </a:prstGeom>
      </xdr:spPr>
    </xdr:pic>
    <xdr:clientData/>
  </xdr:twoCellAnchor>
  <xdr:absoluteAnchor>
    <xdr:pos x="6899413" y="4779963"/>
    <xdr:ext cx="1529069" cy="514350"/>
    <xdr:sp macro="" textlink="">
      <xdr:nvSpPr>
        <xdr:cNvPr id="3" name="Next Button" descr="Hyperlinked button shape to navigate to the next step">
          <a:hlinkClick xmlns:r="http://schemas.openxmlformats.org/officeDocument/2006/relationships" r:id="rId2" tooltip="Select to start the lesson"/>
          <a:extLst>
            <a:ext uri="{FF2B5EF4-FFF2-40B4-BE49-F238E27FC236}">
              <a16:creationId xmlns:a16="http://schemas.microsoft.com/office/drawing/2014/main" id="{DB18F9B5-13AF-4006-8C79-AEB6461CAA37}"/>
            </a:ext>
          </a:extLst>
        </xdr:cNvPr>
        <xdr:cNvSpPr/>
      </xdr:nvSpPr>
      <xdr:spPr>
        <a:xfrm>
          <a:off x="6899413" y="4779963"/>
          <a:ext cx="1529069" cy="514350"/>
        </a:xfrm>
        <a:prstGeom prst="rect">
          <a:avLst/>
        </a:prstGeom>
        <a:solidFill>
          <a:schemeClr val="bg1"/>
        </a:solidFill>
        <a:ln>
          <a:solidFill>
            <a:srgbClr val="217346"/>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ctr"/>
          <a:r>
            <a:rPr lang="en-US" sz="1750" b="0" cap="none" spc="0" baseline="0">
              <a:ln>
                <a:noFill/>
              </a:ln>
              <a:solidFill>
                <a:srgbClr val="217346"/>
              </a:solidFill>
              <a:effectLst/>
              <a:latin typeface="Segoe UI" panose="020B0502040204020203" pitchFamily="34" charset="0"/>
              <a:ea typeface="Segoe UI" pitchFamily="34" charset="0"/>
              <a:cs typeface="Segoe UI" panose="020B0502040204020203" pitchFamily="34" charset="0"/>
            </a:rPr>
            <a:t>Get Started &gt;</a:t>
          </a:r>
          <a:endParaRPr lang="en-US" sz="1750" b="0" cap="none" spc="0">
            <a:ln>
              <a:noFill/>
            </a:ln>
            <a:solidFill>
              <a:srgbClr val="217346"/>
            </a:solidFill>
            <a:effectLst/>
            <a:latin typeface="Segoe UI" panose="020B0502040204020203" pitchFamily="34" charset="0"/>
            <a:ea typeface="Segoe UI" pitchFamily="34" charset="0"/>
            <a:cs typeface="Segoe UI" panose="020B0502040204020203" pitchFamily="34" charset="0"/>
          </a:endParaRPr>
        </a:p>
      </xdr:txBody>
    </xdr:sp>
    <xdr:clientData fPrintsWithSheet="0"/>
  </xdr:absoluteAnchor>
  <xdr:twoCellAnchor>
    <xdr:from>
      <xdr:col>7</xdr:col>
      <xdr:colOff>182218</xdr:colOff>
      <xdr:row>0</xdr:row>
      <xdr:rowOff>115958</xdr:rowOff>
    </xdr:from>
    <xdr:to>
      <xdr:col>9</xdr:col>
      <xdr:colOff>66260</xdr:colOff>
      <xdr:row>2</xdr:row>
      <xdr:rowOff>505240</xdr:rowOff>
    </xdr:to>
    <xdr:sp macro="" textlink="">
      <xdr:nvSpPr>
        <xdr:cNvPr id="4" name="Arrow: Bent-Up 3">
          <a:extLst>
            <a:ext uri="{FF2B5EF4-FFF2-40B4-BE49-F238E27FC236}">
              <a16:creationId xmlns:a16="http://schemas.microsoft.com/office/drawing/2014/main" id="{4BD3FFD6-49D0-4193-9960-9E6AC10A1258}"/>
            </a:ext>
          </a:extLst>
        </xdr:cNvPr>
        <xdr:cNvSpPr/>
      </xdr:nvSpPr>
      <xdr:spPr>
        <a:xfrm>
          <a:off x="12783793" y="115958"/>
          <a:ext cx="1369942" cy="1941857"/>
        </a:xfrm>
        <a:prstGeom prst="bentUpArrow">
          <a:avLst/>
        </a:prstGeom>
        <a:solidFill>
          <a:srgbClr val="217346"/>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IN" sz="1100"/>
        </a:p>
      </xdr:txBody>
    </xdr:sp>
    <xdr:clientData/>
  </xdr:twoCellAnchor>
  <xdr:twoCellAnchor>
    <xdr:from>
      <xdr:col>4</xdr:col>
      <xdr:colOff>41411</xdr:colOff>
      <xdr:row>1</xdr:row>
      <xdr:rowOff>496958</xdr:rowOff>
    </xdr:from>
    <xdr:to>
      <xdr:col>7</xdr:col>
      <xdr:colOff>364433</xdr:colOff>
      <xdr:row>3</xdr:row>
      <xdr:rowOff>546654</xdr:rowOff>
    </xdr:to>
    <xdr:sp macro="" textlink="">
      <xdr:nvSpPr>
        <xdr:cNvPr id="5" name="TextBox 4">
          <a:extLst>
            <a:ext uri="{FF2B5EF4-FFF2-40B4-BE49-F238E27FC236}">
              <a16:creationId xmlns:a16="http://schemas.microsoft.com/office/drawing/2014/main" id="{5CEFEC35-CBE2-4B7C-B5F0-DE0ACBC355C4}"/>
            </a:ext>
          </a:extLst>
        </xdr:cNvPr>
        <xdr:cNvSpPr txBox="1"/>
      </xdr:nvSpPr>
      <xdr:spPr>
        <a:xfrm>
          <a:off x="10414136" y="754133"/>
          <a:ext cx="2551872" cy="220234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n-IN" sz="1800" b="1">
              <a:latin typeface="Segoe UI" panose="020B0502040204020203" pitchFamily="34" charset="0"/>
              <a:cs typeface="Segoe UI" panose="020B0502040204020203" pitchFamily="34" charset="0"/>
            </a:rPr>
            <a:t>IMPORTANT: </a:t>
          </a:r>
          <a:r>
            <a:rPr lang="en-IN" sz="1800">
              <a:latin typeface="Segoe UI" panose="020B0502040204020203" pitchFamily="34" charset="0"/>
              <a:cs typeface="Segoe UI" panose="020B0502040204020203" pitchFamily="34" charset="0"/>
            </a:rPr>
            <a:t>Enable All Connections for Optimal Performance and then click on Get Started :) </a:t>
          </a:r>
        </a:p>
      </xdr:txBody>
    </xdr:sp>
    <xdr:clientData/>
  </xdr:twoCellAnchor>
  <xdr:twoCellAnchor editAs="oneCell">
    <xdr:from>
      <xdr:col>2</xdr:col>
      <xdr:colOff>57977</xdr:colOff>
      <xdr:row>1</xdr:row>
      <xdr:rowOff>745435</xdr:rowOff>
    </xdr:from>
    <xdr:to>
      <xdr:col>3</xdr:col>
      <xdr:colOff>654324</xdr:colOff>
      <xdr:row>3</xdr:row>
      <xdr:rowOff>223630</xdr:rowOff>
    </xdr:to>
    <xdr:pic>
      <xdr:nvPicPr>
        <xdr:cNvPr id="6" name="Graphic 5" descr="Warning with solid fill">
          <a:extLst>
            <a:ext uri="{FF2B5EF4-FFF2-40B4-BE49-F238E27FC236}">
              <a16:creationId xmlns:a16="http://schemas.microsoft.com/office/drawing/2014/main" id="{A73EACA8-ACCA-4295-B5EB-D234E5034B40}"/>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8944802" y="1002610"/>
          <a:ext cx="1339297" cy="134509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absolute">
    <xdr:from>
      <xdr:col>0</xdr:col>
      <xdr:colOff>0</xdr:colOff>
      <xdr:row>0</xdr:row>
      <xdr:rowOff>11726</xdr:rowOff>
    </xdr:from>
    <xdr:to>
      <xdr:col>1</xdr:col>
      <xdr:colOff>438150</xdr:colOff>
      <xdr:row>1</xdr:row>
      <xdr:rowOff>3369</xdr:rowOff>
    </xdr:to>
    <xdr:pic>
      <xdr:nvPicPr>
        <xdr:cNvPr id="2" name="Picture 1" descr="Excel logo">
          <a:hlinkClick xmlns:r="http://schemas.openxmlformats.org/officeDocument/2006/relationships" r:id="rId1"/>
          <a:extLst>
            <a:ext uri="{FF2B5EF4-FFF2-40B4-BE49-F238E27FC236}">
              <a16:creationId xmlns:a16="http://schemas.microsoft.com/office/drawing/2014/main" id="{A3003C15-9906-4B7C-BB20-43575FA34233}"/>
            </a:ext>
          </a:extLst>
        </xdr:cNvPr>
        <xdr:cNvPicPr>
          <a:picLocks noChangeAspect="1"/>
        </xdr:cNvPicPr>
      </xdr:nvPicPr>
      <xdr:blipFill>
        <a:blip xmlns:r="http://schemas.openxmlformats.org/officeDocument/2006/relationships" r:embed="rId2"/>
        <a:stretch>
          <a:fillRect/>
        </a:stretch>
      </xdr:blipFill>
      <xdr:spPr>
        <a:xfrm>
          <a:off x="0" y="11726"/>
          <a:ext cx="1047750" cy="553618"/>
        </a:xfrm>
        <a:prstGeom prst="rect">
          <a:avLst/>
        </a:prstGeom>
      </xdr:spPr>
    </xdr:pic>
    <xdr:clientData/>
  </xdr:twoCellAnchor>
  <xdr:twoCellAnchor editAs="oneCell">
    <xdr:from>
      <xdr:col>20</xdr:col>
      <xdr:colOff>439616</xdr:colOff>
      <xdr:row>0</xdr:row>
      <xdr:rowOff>0</xdr:rowOff>
    </xdr:from>
    <xdr:to>
      <xdr:col>21</xdr:col>
      <xdr:colOff>576879</xdr:colOff>
      <xdr:row>1</xdr:row>
      <xdr:rowOff>65941</xdr:rowOff>
    </xdr:to>
    <xdr:pic>
      <xdr:nvPicPr>
        <xdr:cNvPr id="3" name="Graphic 2" descr="Statistics with solid fill">
          <a:extLst>
            <a:ext uri="{FF2B5EF4-FFF2-40B4-BE49-F238E27FC236}">
              <a16:creationId xmlns:a16="http://schemas.microsoft.com/office/drawing/2014/main" id="{3DD3B6C9-0774-4974-9AFE-B2841A75B8B5}"/>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12631616" y="0"/>
          <a:ext cx="746863" cy="627916"/>
        </a:xfrm>
        <a:prstGeom prst="rect">
          <a:avLst/>
        </a:prstGeom>
      </xdr:spPr>
    </xdr:pic>
    <xdr:clientData/>
  </xdr:twoCellAnchor>
  <xdr:twoCellAnchor>
    <xdr:from>
      <xdr:col>13</xdr:col>
      <xdr:colOff>476245</xdr:colOff>
      <xdr:row>1</xdr:row>
      <xdr:rowOff>0</xdr:rowOff>
    </xdr:from>
    <xdr:to>
      <xdr:col>22</xdr:col>
      <xdr:colOff>197170</xdr:colOff>
      <xdr:row>15</xdr:row>
      <xdr:rowOff>153867</xdr:rowOff>
    </xdr:to>
    <xdr:grpSp>
      <xdr:nvGrpSpPr>
        <xdr:cNvPr id="4" name="Group 3">
          <a:hlinkClick xmlns:r="http://schemas.openxmlformats.org/officeDocument/2006/relationships" r:id="rId5" tooltip="Visit Website"/>
          <a:extLst>
            <a:ext uri="{FF2B5EF4-FFF2-40B4-BE49-F238E27FC236}">
              <a16:creationId xmlns:a16="http://schemas.microsoft.com/office/drawing/2014/main" id="{8CFC73A6-A303-4BCB-BF33-A4778BFF515E}"/>
            </a:ext>
          </a:extLst>
        </xdr:cNvPr>
        <xdr:cNvGrpSpPr/>
      </xdr:nvGrpSpPr>
      <xdr:grpSpPr>
        <a:xfrm>
          <a:off x="8381995" y="564173"/>
          <a:ext cx="5194137" cy="2820867"/>
          <a:chOff x="2535115" y="7693269"/>
          <a:chExt cx="5194137" cy="2820867"/>
        </a:xfrm>
      </xdr:grpSpPr>
      <xdr:sp macro="" textlink="">
        <xdr:nvSpPr>
          <xdr:cNvPr id="5" name="TextBox 4">
            <a:extLst>
              <a:ext uri="{FF2B5EF4-FFF2-40B4-BE49-F238E27FC236}">
                <a16:creationId xmlns:a16="http://schemas.microsoft.com/office/drawing/2014/main" id="{C0FADE69-2BA0-6842-62E9-FEA128B2E58B}"/>
              </a:ext>
            </a:extLst>
          </xdr:cNvPr>
          <xdr:cNvSpPr txBox="1"/>
        </xdr:nvSpPr>
        <xdr:spPr>
          <a:xfrm>
            <a:off x="3194540" y="10059868"/>
            <a:ext cx="3560884" cy="4542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IN" sz="2400">
                <a:solidFill>
                  <a:schemeClr val="accent1">
                    <a:lumMod val="50000"/>
                  </a:schemeClr>
                </a:solidFill>
                <a:latin typeface="Script MT Bold" panose="03040602040607080904" pitchFamily="66" charset="0"/>
              </a:rPr>
              <a:t>Free Online Tutorials</a:t>
            </a:r>
          </a:p>
        </xdr:txBody>
      </xdr:sp>
      <xdr:pic>
        <xdr:nvPicPr>
          <xdr:cNvPr id="6" name="Picture 5">
            <a:extLst>
              <a:ext uri="{FF2B5EF4-FFF2-40B4-BE49-F238E27FC236}">
                <a16:creationId xmlns:a16="http://schemas.microsoft.com/office/drawing/2014/main" id="{86055DBE-E39B-90EB-828D-487FC601453D}"/>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2535115" y="7693269"/>
            <a:ext cx="2513135" cy="2513135"/>
          </a:xfrm>
          <a:prstGeom prst="rect">
            <a:avLst/>
          </a:prstGeom>
          <a:ln>
            <a:noFill/>
          </a:ln>
        </xdr:spPr>
      </xdr:pic>
      <xdr:sp macro="" textlink="">
        <xdr:nvSpPr>
          <xdr:cNvPr id="7" name="Rectangle 6">
            <a:extLst>
              <a:ext uri="{FF2B5EF4-FFF2-40B4-BE49-F238E27FC236}">
                <a16:creationId xmlns:a16="http://schemas.microsoft.com/office/drawing/2014/main" id="{505A33B5-3918-AB54-19E1-AE778FF2EC04}"/>
              </a:ext>
            </a:extLst>
          </xdr:cNvPr>
          <xdr:cNvSpPr/>
        </xdr:nvSpPr>
        <xdr:spPr>
          <a:xfrm>
            <a:off x="4212981" y="8206152"/>
            <a:ext cx="3516271" cy="1631117"/>
          </a:xfrm>
          <a:prstGeom prst="rect">
            <a:avLst/>
          </a:prstGeom>
          <a:noFill/>
          <a:ln>
            <a:noFill/>
          </a:ln>
        </xdr:spPr>
        <xdr:txBody>
          <a:bodyPr wrap="square" lIns="91440" tIns="45720" rIns="91440" bIns="45720" anchor="ctr">
            <a:noAutofit/>
          </a:bodyPr>
          <a:lstStyle/>
          <a:p>
            <a:pPr algn="ctr"/>
            <a:r>
              <a:rPr lang="en-US" sz="4800" b="1" cap="none" spc="0">
                <a:ln w="13462">
                  <a:solidFill>
                    <a:schemeClr val="bg1"/>
                  </a:solidFill>
                  <a:prstDash val="solid"/>
                </a:ln>
                <a:solidFill>
                  <a:schemeClr val="tx1">
                    <a:lumMod val="85000"/>
                    <a:lumOff val="15000"/>
                  </a:schemeClr>
                </a:solidFill>
                <a:effectLst>
                  <a:outerShdw dist="38100" dir="2700000" algn="bl" rotWithShape="0">
                    <a:schemeClr val="accent5"/>
                  </a:outerShdw>
                </a:effectLst>
                <a:latin typeface="Impact" panose="020B0806030902050204" pitchFamily="34" charset="0"/>
              </a:rPr>
              <a:t>Beyond</a:t>
            </a:r>
          </a:p>
          <a:p>
            <a:pPr algn="ctr"/>
            <a:r>
              <a:rPr lang="en-US" sz="4800" b="1" cap="none" spc="0">
                <a:ln w="13462">
                  <a:solidFill>
                    <a:schemeClr val="bg1"/>
                  </a:solidFill>
                  <a:prstDash val="solid"/>
                </a:ln>
                <a:solidFill>
                  <a:schemeClr val="tx1">
                    <a:lumMod val="85000"/>
                    <a:lumOff val="15000"/>
                  </a:schemeClr>
                </a:solidFill>
                <a:effectLst>
                  <a:outerShdw dist="38100" dir="2700000" algn="bl" rotWithShape="0">
                    <a:schemeClr val="accent5"/>
                  </a:outerShdw>
                </a:effectLst>
                <a:latin typeface="Impact" panose="020B0806030902050204" pitchFamily="34" charset="0"/>
              </a:rPr>
              <a:t>Basics</a:t>
            </a:r>
          </a:p>
        </xdr:txBody>
      </xdr:sp>
    </xdr:grpSp>
    <xdr:clientData/>
  </xdr:twoCellAnchor>
  <xdr:twoCellAnchor>
    <xdr:from>
      <xdr:col>1</xdr:col>
      <xdr:colOff>534871</xdr:colOff>
      <xdr:row>36</xdr:row>
      <xdr:rowOff>51276</xdr:rowOff>
    </xdr:from>
    <xdr:to>
      <xdr:col>12</xdr:col>
      <xdr:colOff>241796</xdr:colOff>
      <xdr:row>49</xdr:row>
      <xdr:rowOff>109891</xdr:rowOff>
    </xdr:to>
    <xdr:grpSp>
      <xdr:nvGrpSpPr>
        <xdr:cNvPr id="8" name="Group 7">
          <a:hlinkClick xmlns:r="http://schemas.openxmlformats.org/officeDocument/2006/relationships" r:id="rId7" tooltip="Thanks a TON for Supporting :)"/>
          <a:extLst>
            <a:ext uri="{FF2B5EF4-FFF2-40B4-BE49-F238E27FC236}">
              <a16:creationId xmlns:a16="http://schemas.microsoft.com/office/drawing/2014/main" id="{D48A2778-4C3F-44CF-9384-5EEDA1DC789A}"/>
            </a:ext>
          </a:extLst>
        </xdr:cNvPr>
        <xdr:cNvGrpSpPr/>
      </xdr:nvGrpSpPr>
      <xdr:grpSpPr>
        <a:xfrm>
          <a:off x="1143006" y="7282949"/>
          <a:ext cx="6396405" cy="2535115"/>
          <a:chOff x="5502519" y="6923944"/>
          <a:chExt cx="5370636" cy="2000248"/>
        </a:xfrm>
      </xdr:grpSpPr>
      <xdr:pic>
        <xdr:nvPicPr>
          <xdr:cNvPr id="9" name="Picture 8" descr="Smile Gummy Monsters">
            <a:extLst>
              <a:ext uri="{FF2B5EF4-FFF2-40B4-BE49-F238E27FC236}">
                <a16:creationId xmlns:a16="http://schemas.microsoft.com/office/drawing/2014/main" id="{5075DB2A-36F5-71B8-83CD-FF5AF6B9C08D}"/>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5502519" y="7019193"/>
            <a:ext cx="1802422" cy="1802422"/>
          </a:xfrm>
          <a:prstGeom prst="rect">
            <a:avLst/>
          </a:prstGeom>
        </xdr:spPr>
      </xdr:pic>
      <xdr:pic>
        <xdr:nvPicPr>
          <xdr:cNvPr id="10" name="Graphic 9" descr="Coffee with solid fill">
            <a:extLst>
              <a:ext uri="{FF2B5EF4-FFF2-40B4-BE49-F238E27FC236}">
                <a16:creationId xmlns:a16="http://schemas.microsoft.com/office/drawing/2014/main" id="{AC09B423-C91D-2916-EABA-E47083F981AF}"/>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a:off x="8997463" y="6923944"/>
            <a:ext cx="1875692" cy="1875692"/>
          </a:xfrm>
          <a:prstGeom prst="rect">
            <a:avLst/>
          </a:prstGeom>
        </xdr:spPr>
      </xdr:pic>
      <xdr:sp macro="" textlink="">
        <xdr:nvSpPr>
          <xdr:cNvPr id="11" name="TextBox 10">
            <a:extLst>
              <a:ext uri="{FF2B5EF4-FFF2-40B4-BE49-F238E27FC236}">
                <a16:creationId xmlns:a16="http://schemas.microsoft.com/office/drawing/2014/main" id="{00BB7E00-1584-D8D2-91B7-402EBBCA6A77}"/>
              </a:ext>
            </a:extLst>
          </xdr:cNvPr>
          <xdr:cNvSpPr txBox="1"/>
        </xdr:nvSpPr>
        <xdr:spPr>
          <a:xfrm>
            <a:off x="7136423" y="7041173"/>
            <a:ext cx="2190750" cy="188301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IN" sz="3600" b="1">
                <a:solidFill>
                  <a:srgbClr val="7030A0"/>
                </a:solidFill>
                <a:latin typeface="Rockwell Condensed" panose="02060603050405020104" pitchFamily="18" charset="0"/>
              </a:rPr>
              <a:t>Buy</a:t>
            </a:r>
            <a:r>
              <a:rPr lang="en-IN" sz="3600" b="1" baseline="0">
                <a:solidFill>
                  <a:srgbClr val="7030A0"/>
                </a:solidFill>
                <a:latin typeface="Rockwell Condensed" panose="02060603050405020104" pitchFamily="18" charset="0"/>
              </a:rPr>
              <a:t> me a Coffee :)</a:t>
            </a:r>
            <a:endParaRPr lang="en-IN" sz="3600" b="1">
              <a:solidFill>
                <a:srgbClr val="7030A0"/>
              </a:solidFill>
              <a:latin typeface="Rockwell Condensed" panose="02060603050405020104" pitchFamily="18" charset="0"/>
            </a:endParaRPr>
          </a:p>
        </xdr:txBody>
      </xdr:sp>
    </xdr:grpSp>
    <xdr:clientData/>
  </xdr:twoCellAnchor>
  <xdr:twoCellAnchor>
    <xdr:from>
      <xdr:col>15</xdr:col>
      <xdr:colOff>527536</xdr:colOff>
      <xdr:row>25</xdr:row>
      <xdr:rowOff>87920</xdr:rowOff>
    </xdr:from>
    <xdr:to>
      <xdr:col>19</xdr:col>
      <xdr:colOff>586151</xdr:colOff>
      <xdr:row>36</xdr:row>
      <xdr:rowOff>51207</xdr:rowOff>
    </xdr:to>
    <xdr:grpSp>
      <xdr:nvGrpSpPr>
        <xdr:cNvPr id="12" name="Group 11">
          <a:hlinkClick xmlns:r="http://schemas.openxmlformats.org/officeDocument/2006/relationships" r:id="rId11" tooltip="Lesson# 6 Tutorial"/>
          <a:extLst>
            <a:ext uri="{FF2B5EF4-FFF2-40B4-BE49-F238E27FC236}">
              <a16:creationId xmlns:a16="http://schemas.microsoft.com/office/drawing/2014/main" id="{4E2CB4D8-B7AA-40DE-98DA-B140F89E3509}"/>
            </a:ext>
          </a:extLst>
        </xdr:cNvPr>
        <xdr:cNvGrpSpPr/>
      </xdr:nvGrpSpPr>
      <xdr:grpSpPr>
        <a:xfrm>
          <a:off x="9649555" y="5224093"/>
          <a:ext cx="2491154" cy="2058787"/>
          <a:chOff x="9876692" y="4755173"/>
          <a:chExt cx="2491154" cy="2058787"/>
        </a:xfrm>
      </xdr:grpSpPr>
      <xdr:pic>
        <xdr:nvPicPr>
          <xdr:cNvPr id="13" name="Picture 12">
            <a:extLst>
              <a:ext uri="{FF2B5EF4-FFF2-40B4-BE49-F238E27FC236}">
                <a16:creationId xmlns:a16="http://schemas.microsoft.com/office/drawing/2014/main" id="{AA3F4795-0C0F-AF02-652C-6030537FDA8B}"/>
              </a:ext>
            </a:extLst>
          </xdr:cNvPr>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Lst>
          </a:blip>
          <a:stretch>
            <a:fillRect/>
          </a:stretch>
        </xdr:blipFill>
        <xdr:spPr>
          <a:xfrm>
            <a:off x="10338287" y="5641734"/>
            <a:ext cx="1692518" cy="1172226"/>
          </a:xfrm>
          <a:prstGeom prst="rect">
            <a:avLst/>
          </a:prstGeom>
        </xdr:spPr>
      </xdr:pic>
      <xdr:sp macro="" textlink="">
        <xdr:nvSpPr>
          <xdr:cNvPr id="14" name="TextBox 13">
            <a:extLst>
              <a:ext uri="{FF2B5EF4-FFF2-40B4-BE49-F238E27FC236}">
                <a16:creationId xmlns:a16="http://schemas.microsoft.com/office/drawing/2014/main" id="{6546AE4B-C096-E047-7E45-C777B527E97B}"/>
              </a:ext>
            </a:extLst>
          </xdr:cNvPr>
          <xdr:cNvSpPr txBox="1"/>
        </xdr:nvSpPr>
        <xdr:spPr>
          <a:xfrm>
            <a:off x="9876692" y="4755173"/>
            <a:ext cx="2491154" cy="87190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IN" sz="1800" b="1">
                <a:latin typeface="Segoe UI" panose="020B0502040204020203" pitchFamily="34" charset="0"/>
                <a:cs typeface="Segoe UI" panose="020B0502040204020203" pitchFamily="34" charset="0"/>
              </a:rPr>
              <a:t>Watch</a:t>
            </a:r>
            <a:r>
              <a:rPr lang="en-IN" sz="1800" b="1" baseline="0">
                <a:latin typeface="Segoe UI" panose="020B0502040204020203" pitchFamily="34" charset="0"/>
                <a:cs typeface="Segoe UI" panose="020B0502040204020203" pitchFamily="34" charset="0"/>
              </a:rPr>
              <a:t> the Tutorial On YouTube</a:t>
            </a:r>
            <a:endParaRPr lang="en-IN" sz="1800" b="1">
              <a:latin typeface="Segoe UI" panose="020B0502040204020203" pitchFamily="34" charset="0"/>
              <a:cs typeface="Segoe UI" panose="020B0502040204020203" pitchFamily="34" charset="0"/>
            </a:endParaRPr>
          </a:p>
        </xdr:txBody>
      </xdr:sp>
    </xdr:grpSp>
    <xdr:clientData/>
  </xdr:twoCellAnchor>
  <xdr:oneCellAnchor>
    <xdr:from>
      <xdr:col>3</xdr:col>
      <xdr:colOff>265097</xdr:colOff>
      <xdr:row>4</xdr:row>
      <xdr:rowOff>168627</xdr:rowOff>
    </xdr:from>
    <xdr:ext cx="4312911" cy="781111"/>
    <xdr:sp macro="" textlink="">
      <xdr:nvSpPr>
        <xdr:cNvPr id="15" name="Rectangle 14">
          <a:extLst>
            <a:ext uri="{FF2B5EF4-FFF2-40B4-BE49-F238E27FC236}">
              <a16:creationId xmlns:a16="http://schemas.microsoft.com/office/drawing/2014/main" id="{22CAA15C-AA34-45A1-AF96-746931062E90}"/>
            </a:ext>
          </a:extLst>
        </xdr:cNvPr>
        <xdr:cNvSpPr/>
      </xdr:nvSpPr>
      <xdr:spPr>
        <a:xfrm>
          <a:off x="2093897" y="1302102"/>
          <a:ext cx="4312911" cy="781111"/>
        </a:xfrm>
        <a:prstGeom prst="rect">
          <a:avLst/>
        </a:prstGeom>
        <a:noFill/>
      </xdr:spPr>
      <xdr:txBody>
        <a:bodyPr wrap="none" lIns="91440" tIns="45720" rIns="91440" bIns="45720">
          <a:spAutoFit/>
        </a:bodyPr>
        <a:lstStyle/>
        <a:p>
          <a:pPr algn="ctr"/>
          <a:r>
            <a:rPr lang="en-US" sz="4400" b="1" cap="none" spc="0">
              <a:ln w="12700">
                <a:solidFill>
                  <a:schemeClr val="tx2">
                    <a:lumMod val="75000"/>
                  </a:schemeClr>
                </a:solidFill>
                <a:prstDash val="solid"/>
              </a:ln>
              <a:pattFill prst="dkUpDiag">
                <a:fgClr>
                  <a:schemeClr val="tx2"/>
                </a:fgClr>
                <a:bgClr>
                  <a:schemeClr val="tx2">
                    <a:lumMod val="20000"/>
                    <a:lumOff val="80000"/>
                  </a:schemeClr>
                </a:bgClr>
              </a:pattFill>
              <a:effectLst>
                <a:outerShdw dist="38100" dir="2640000" algn="bl" rotWithShape="0">
                  <a:schemeClr val="tx2">
                    <a:lumMod val="75000"/>
                  </a:schemeClr>
                </a:outerShdw>
              </a:effectLst>
            </a:rPr>
            <a:t>Table of Contents</a:t>
          </a:r>
        </a:p>
      </xdr:txBody>
    </xdr:sp>
    <xdr:clientData/>
  </xdr:oneCellAnchor>
  <xdr:twoCellAnchor editAs="absolute">
    <xdr:from>
      <xdr:col>0</xdr:col>
      <xdr:colOff>249117</xdr:colOff>
      <xdr:row>0</xdr:row>
      <xdr:rowOff>476250</xdr:rowOff>
    </xdr:from>
    <xdr:to>
      <xdr:col>3</xdr:col>
      <xdr:colOff>430632</xdr:colOff>
      <xdr:row>6</xdr:row>
      <xdr:rowOff>120385</xdr:rowOff>
    </xdr:to>
    <xdr:grpSp>
      <xdr:nvGrpSpPr>
        <xdr:cNvPr id="16" name="EXTRA CREDIT" descr="EXTRA CREDIT&#10;&#10;">
          <a:extLst>
            <a:ext uri="{FF2B5EF4-FFF2-40B4-BE49-F238E27FC236}">
              <a16:creationId xmlns:a16="http://schemas.microsoft.com/office/drawing/2014/main" id="{C5935FA1-F407-4439-ADFC-4EB8A66DB007}"/>
            </a:ext>
          </a:extLst>
        </xdr:cNvPr>
        <xdr:cNvGrpSpPr/>
      </xdr:nvGrpSpPr>
      <xdr:grpSpPr>
        <a:xfrm>
          <a:off x="249117" y="476250"/>
          <a:ext cx="2005919" cy="1160808"/>
          <a:chOff x="9048750" y="3743325"/>
          <a:chExt cx="1987337" cy="1153413"/>
        </a:xfrm>
      </xdr:grpSpPr>
      <xdr:sp macro="" textlink="">
        <xdr:nvSpPr>
          <xdr:cNvPr id="17" name="Step" descr="EXTRA CREDIT&#10;You can raise a value to a power by using the carat (^) symbol, like =A1^A2. Enter it with Shift+6.&#10;">
            <a:extLst>
              <a:ext uri="{FF2B5EF4-FFF2-40B4-BE49-F238E27FC236}">
                <a16:creationId xmlns:a16="http://schemas.microsoft.com/office/drawing/2014/main" id="{42829D7B-431F-3178-6CC0-6D947FBEDAD5}"/>
              </a:ext>
            </a:extLst>
          </xdr:cNvPr>
          <xdr:cNvSpPr txBox="1"/>
        </xdr:nvSpPr>
        <xdr:spPr>
          <a:xfrm>
            <a:off x="9372799" y="3895724"/>
            <a:ext cx="1663288" cy="100101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a:defRPr/>
            </a:pPr>
            <a:r>
              <a:rPr lang="en-US" sz="1200" b="1" kern="0" baseline="0">
                <a:solidFill>
                  <a:srgbClr val="217346"/>
                </a:solidFill>
                <a:latin typeface="Copperplate Gothic Bold" panose="020E0705020206020404" pitchFamily="34" charset="0"/>
                <a:ea typeface="Segoe UI" pitchFamily="34" charset="0"/>
                <a:cs typeface="Times New Roman" panose="02020603050405020304" pitchFamily="18" charset="0"/>
              </a:rPr>
              <a:t>TIP</a:t>
            </a:r>
            <a:endParaRPr lang="en-US" sz="1200" b="1" baseline="0">
              <a:solidFill>
                <a:srgbClr val="217346"/>
              </a:solidFill>
              <a:latin typeface="Copperplate Gothic Bold" panose="020E0705020206020404" pitchFamily="34" charset="0"/>
              <a:ea typeface="Segoe UI" pitchFamily="34" charset="0"/>
              <a:cs typeface="Times New Roman" panose="02020603050405020304" pitchFamily="18" charset="0"/>
            </a:endParaRPr>
          </a:p>
          <a:p>
            <a:pPr eaLnBrk="1" fontAlgn="auto" latinLnBrk="0" hangingPunct="1"/>
            <a:r>
              <a:rPr lang="en-US" sz="1050" b="0" i="0" kern="1200" baseline="0">
                <a:solidFill>
                  <a:schemeClr val="dk1"/>
                </a:solidFill>
                <a:effectLst/>
                <a:latin typeface="Segoe UI" panose="020B0502040204020203" pitchFamily="34" charset="0"/>
                <a:ea typeface="+mn-ea"/>
                <a:cs typeface="Segoe UI" panose="020B0502040204020203" pitchFamily="34" charset="0"/>
              </a:rPr>
              <a:t>Click on the Excel icon to return to the Table of Contents anytime :)</a:t>
            </a:r>
          </a:p>
        </xdr:txBody>
      </xdr:sp>
      <xdr:sp macro="" textlink="">
        <xdr:nvSpPr>
          <xdr:cNvPr id="18" name="Extra Credit Arrow" descr="Arrow">
            <a:extLst>
              <a:ext uri="{FF2B5EF4-FFF2-40B4-BE49-F238E27FC236}">
                <a16:creationId xmlns:a16="http://schemas.microsoft.com/office/drawing/2014/main" id="{892C106B-FCB6-4284-2F54-4E00321ED8CC}"/>
              </a:ext>
            </a:extLst>
          </xdr:cNvPr>
          <xdr:cNvSpPr/>
        </xdr:nvSpPr>
        <xdr:spPr>
          <a:xfrm rot="15682076" flipH="1">
            <a:off x="9021478" y="3770597"/>
            <a:ext cx="462029" cy="407486"/>
          </a:xfrm>
          <a:prstGeom prst="arc">
            <a:avLst>
              <a:gd name="adj1" fmla="val 15011426"/>
              <a:gd name="adj2" fmla="val 672396"/>
            </a:avLst>
          </a:prstGeom>
          <a:ln w="19050">
            <a:solidFill>
              <a:srgbClr val="217346"/>
            </a:solidFill>
            <a:headEnd type="triangle"/>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lang="en-US" sz="1100"/>
          </a:p>
        </xdr:txBody>
      </xdr:sp>
    </xdr:grpSp>
    <xdr:clientData/>
  </xdr:twoCellAnchor>
  <xdr:twoCellAnchor>
    <xdr:from>
      <xdr:col>4</xdr:col>
      <xdr:colOff>564174</xdr:colOff>
      <xdr:row>9</xdr:row>
      <xdr:rowOff>131884</xdr:rowOff>
    </xdr:from>
    <xdr:to>
      <xdr:col>8</xdr:col>
      <xdr:colOff>571499</xdr:colOff>
      <xdr:row>12</xdr:row>
      <xdr:rowOff>117230</xdr:rowOff>
    </xdr:to>
    <xdr:sp macro="" textlink="">
      <xdr:nvSpPr>
        <xdr:cNvPr id="19" name="Rectangle: Rounded Corners 18">
          <a:hlinkClick xmlns:r="http://schemas.openxmlformats.org/officeDocument/2006/relationships" r:id="rId13" tooltip="Chapter 1"/>
          <a:extLst>
            <a:ext uri="{FF2B5EF4-FFF2-40B4-BE49-F238E27FC236}">
              <a16:creationId xmlns:a16="http://schemas.microsoft.com/office/drawing/2014/main" id="{591C2DFF-DC04-4670-95C5-1C776945D165}"/>
            </a:ext>
          </a:extLst>
        </xdr:cNvPr>
        <xdr:cNvSpPr/>
      </xdr:nvSpPr>
      <xdr:spPr>
        <a:xfrm>
          <a:off x="3002574" y="2217859"/>
          <a:ext cx="2445725" cy="556846"/>
        </a:xfrm>
        <a:prstGeom prst="roundRect">
          <a:avLst/>
        </a:prstGeom>
        <a:solidFill>
          <a:srgbClr val="217346"/>
        </a:solidFill>
        <a:ln>
          <a:noFill/>
        </a:ln>
        <a:effectLst>
          <a:outerShdw blurRad="50800" dist="38100" dir="5400000" algn="t" rotWithShape="0">
            <a:prstClr val="black">
              <a:alpha val="40000"/>
            </a:prst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600">
              <a:latin typeface="Segoe UI" panose="020B0502040204020203" pitchFamily="34" charset="0"/>
              <a:cs typeface="Segoe UI" panose="020B0502040204020203" pitchFamily="34" charset="0"/>
            </a:rPr>
            <a:t>Basic Overview</a:t>
          </a:r>
        </a:p>
      </xdr:txBody>
    </xdr:sp>
    <xdr:clientData/>
  </xdr:twoCellAnchor>
  <xdr:twoCellAnchor>
    <xdr:from>
      <xdr:col>4</xdr:col>
      <xdr:colOff>564174</xdr:colOff>
      <xdr:row>13</xdr:row>
      <xdr:rowOff>131884</xdr:rowOff>
    </xdr:from>
    <xdr:to>
      <xdr:col>8</xdr:col>
      <xdr:colOff>571499</xdr:colOff>
      <xdr:row>16</xdr:row>
      <xdr:rowOff>117230</xdr:rowOff>
    </xdr:to>
    <xdr:sp macro="" textlink="">
      <xdr:nvSpPr>
        <xdr:cNvPr id="20" name="Rectangle: Rounded Corners 19">
          <a:hlinkClick xmlns:r="http://schemas.openxmlformats.org/officeDocument/2006/relationships" r:id="rId13" tooltip="Chapter 1"/>
          <a:extLst>
            <a:ext uri="{FF2B5EF4-FFF2-40B4-BE49-F238E27FC236}">
              <a16:creationId xmlns:a16="http://schemas.microsoft.com/office/drawing/2014/main" id="{90AD4D1D-4F2D-4729-91F2-19D2359F62D0}"/>
            </a:ext>
          </a:extLst>
        </xdr:cNvPr>
        <xdr:cNvSpPr/>
      </xdr:nvSpPr>
      <xdr:spPr>
        <a:xfrm>
          <a:off x="3002574" y="2979859"/>
          <a:ext cx="2445725" cy="556846"/>
        </a:xfrm>
        <a:prstGeom prst="roundRect">
          <a:avLst/>
        </a:prstGeom>
        <a:solidFill>
          <a:srgbClr val="217346"/>
        </a:solidFill>
        <a:ln>
          <a:noFill/>
        </a:ln>
        <a:effectLst>
          <a:outerShdw blurRad="50800" dist="38100" dir="5400000" algn="t" rotWithShape="0">
            <a:prstClr val="black">
              <a:alpha val="40000"/>
            </a:prst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600">
              <a:latin typeface="Segoe UI" panose="020B0502040204020203" pitchFamily="34" charset="0"/>
              <a:cs typeface="Segoe UI" panose="020B0502040204020203" pitchFamily="34" charset="0"/>
            </a:rPr>
            <a:t>AND/OR</a:t>
          </a:r>
        </a:p>
      </xdr:txBody>
    </xdr:sp>
    <xdr:clientData/>
  </xdr:twoCellAnchor>
  <xdr:twoCellAnchor>
    <xdr:from>
      <xdr:col>4</xdr:col>
      <xdr:colOff>564174</xdr:colOff>
      <xdr:row>17</xdr:row>
      <xdr:rowOff>131884</xdr:rowOff>
    </xdr:from>
    <xdr:to>
      <xdr:col>8</xdr:col>
      <xdr:colOff>571499</xdr:colOff>
      <xdr:row>20</xdr:row>
      <xdr:rowOff>117230</xdr:rowOff>
    </xdr:to>
    <xdr:sp macro="" textlink="">
      <xdr:nvSpPr>
        <xdr:cNvPr id="21" name="Rectangle: Rounded Corners 20">
          <a:hlinkClick xmlns:r="http://schemas.openxmlformats.org/officeDocument/2006/relationships" r:id="rId14" tooltip="Chapter 2"/>
          <a:extLst>
            <a:ext uri="{FF2B5EF4-FFF2-40B4-BE49-F238E27FC236}">
              <a16:creationId xmlns:a16="http://schemas.microsoft.com/office/drawing/2014/main" id="{02569526-5CEB-41A8-AF39-FCD3C991A769}"/>
            </a:ext>
          </a:extLst>
        </xdr:cNvPr>
        <xdr:cNvSpPr/>
      </xdr:nvSpPr>
      <xdr:spPr>
        <a:xfrm>
          <a:off x="3002574" y="3741859"/>
          <a:ext cx="2445725" cy="556846"/>
        </a:xfrm>
        <a:prstGeom prst="roundRect">
          <a:avLst/>
        </a:prstGeom>
        <a:solidFill>
          <a:srgbClr val="217346"/>
        </a:solidFill>
        <a:ln>
          <a:noFill/>
        </a:ln>
        <a:effectLst>
          <a:outerShdw blurRad="50800" dist="38100" dir="5400000" algn="t" rotWithShape="0">
            <a:prstClr val="black">
              <a:alpha val="40000"/>
            </a:prst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600">
              <a:latin typeface="Segoe UI" panose="020B0502040204020203" pitchFamily="34" charset="0"/>
              <a:cs typeface="Segoe UI" panose="020B0502040204020203" pitchFamily="34" charset="0"/>
            </a:rPr>
            <a:t>IF function</a:t>
          </a:r>
        </a:p>
      </xdr:txBody>
    </xdr:sp>
    <xdr:clientData/>
  </xdr:twoCellAnchor>
  <xdr:twoCellAnchor>
    <xdr:from>
      <xdr:col>4</xdr:col>
      <xdr:colOff>564174</xdr:colOff>
      <xdr:row>25</xdr:row>
      <xdr:rowOff>131884</xdr:rowOff>
    </xdr:from>
    <xdr:to>
      <xdr:col>8</xdr:col>
      <xdr:colOff>571499</xdr:colOff>
      <xdr:row>28</xdr:row>
      <xdr:rowOff>117230</xdr:rowOff>
    </xdr:to>
    <xdr:sp macro="" textlink="">
      <xdr:nvSpPr>
        <xdr:cNvPr id="22" name="Rectangle: Rounded Corners 21">
          <a:hlinkClick xmlns:r="http://schemas.openxmlformats.org/officeDocument/2006/relationships" r:id="rId15" tooltip="Chapter 3"/>
          <a:extLst>
            <a:ext uri="{FF2B5EF4-FFF2-40B4-BE49-F238E27FC236}">
              <a16:creationId xmlns:a16="http://schemas.microsoft.com/office/drawing/2014/main" id="{7B94DAEE-DD1A-40F5-A060-81618B5AEC52}"/>
            </a:ext>
          </a:extLst>
        </xdr:cNvPr>
        <xdr:cNvSpPr/>
      </xdr:nvSpPr>
      <xdr:spPr>
        <a:xfrm>
          <a:off x="3002574" y="5265859"/>
          <a:ext cx="2445725" cy="556846"/>
        </a:xfrm>
        <a:prstGeom prst="roundRect">
          <a:avLst/>
        </a:prstGeom>
        <a:solidFill>
          <a:srgbClr val="217346"/>
        </a:solidFill>
        <a:ln>
          <a:noFill/>
        </a:ln>
        <a:effectLst>
          <a:outerShdw blurRad="50800" dist="38100" dir="5400000" algn="t" rotWithShape="0">
            <a:prstClr val="black">
              <a:alpha val="40000"/>
            </a:prst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600">
              <a:latin typeface="Segoe UI" panose="020B0502040204020203" pitchFamily="34" charset="0"/>
              <a:cs typeface="Segoe UI" panose="020B0502040204020203" pitchFamily="34" charset="0"/>
            </a:rPr>
            <a:t>SWITCH function</a:t>
          </a:r>
        </a:p>
      </xdr:txBody>
    </xdr:sp>
    <xdr:clientData/>
  </xdr:twoCellAnchor>
  <xdr:twoCellAnchor>
    <xdr:from>
      <xdr:col>4</xdr:col>
      <xdr:colOff>564174</xdr:colOff>
      <xdr:row>29</xdr:row>
      <xdr:rowOff>131884</xdr:rowOff>
    </xdr:from>
    <xdr:to>
      <xdr:col>8</xdr:col>
      <xdr:colOff>571499</xdr:colOff>
      <xdr:row>32</xdr:row>
      <xdr:rowOff>117230</xdr:rowOff>
    </xdr:to>
    <xdr:sp macro="" textlink="">
      <xdr:nvSpPr>
        <xdr:cNvPr id="23" name="Rectangle: Rounded Corners 22">
          <a:hlinkClick xmlns:r="http://schemas.openxmlformats.org/officeDocument/2006/relationships" r:id="rId16" tooltip="Standardizing Pay Formats"/>
          <a:extLst>
            <a:ext uri="{FF2B5EF4-FFF2-40B4-BE49-F238E27FC236}">
              <a16:creationId xmlns:a16="http://schemas.microsoft.com/office/drawing/2014/main" id="{8ABCED39-04A6-4E7E-BCDB-341EAD4E3BF7}"/>
            </a:ext>
          </a:extLst>
        </xdr:cNvPr>
        <xdr:cNvSpPr/>
      </xdr:nvSpPr>
      <xdr:spPr>
        <a:xfrm>
          <a:off x="3002574" y="6027859"/>
          <a:ext cx="2445725" cy="556846"/>
        </a:xfrm>
        <a:prstGeom prst="roundRect">
          <a:avLst/>
        </a:prstGeom>
        <a:solidFill>
          <a:srgbClr val="217346"/>
        </a:solidFill>
        <a:ln>
          <a:noFill/>
        </a:ln>
        <a:effectLst>
          <a:outerShdw blurRad="50800" dist="38100" dir="5400000" algn="t" rotWithShape="0">
            <a:prstClr val="black">
              <a:alpha val="40000"/>
            </a:prst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600">
              <a:latin typeface="Segoe UI" panose="020B0502040204020203" pitchFamily="34" charset="0"/>
              <a:cs typeface="Segoe UI" panose="020B0502040204020203" pitchFamily="34" charset="0"/>
            </a:rPr>
            <a:t>Complex</a:t>
          </a:r>
          <a:r>
            <a:rPr lang="en-IN" sz="1600" baseline="0">
              <a:latin typeface="Segoe UI" panose="020B0502040204020203" pitchFamily="34" charset="0"/>
              <a:cs typeface="Segoe UI" panose="020B0502040204020203" pitchFamily="34" charset="0"/>
            </a:rPr>
            <a:t> Example 1</a:t>
          </a:r>
          <a:endParaRPr lang="en-IN" sz="1600">
            <a:latin typeface="Segoe UI" panose="020B0502040204020203" pitchFamily="34" charset="0"/>
            <a:cs typeface="Segoe UI" panose="020B0502040204020203" pitchFamily="34" charset="0"/>
          </a:endParaRPr>
        </a:p>
      </xdr:txBody>
    </xdr:sp>
    <xdr:clientData/>
  </xdr:twoCellAnchor>
  <xdr:twoCellAnchor>
    <xdr:from>
      <xdr:col>4</xdr:col>
      <xdr:colOff>564174</xdr:colOff>
      <xdr:row>33</xdr:row>
      <xdr:rowOff>131884</xdr:rowOff>
    </xdr:from>
    <xdr:to>
      <xdr:col>8</xdr:col>
      <xdr:colOff>571499</xdr:colOff>
      <xdr:row>36</xdr:row>
      <xdr:rowOff>117230</xdr:rowOff>
    </xdr:to>
    <xdr:sp macro="" textlink="">
      <xdr:nvSpPr>
        <xdr:cNvPr id="24" name="Rectangle: Rounded Corners 23">
          <a:hlinkClick xmlns:r="http://schemas.openxmlformats.org/officeDocument/2006/relationships" r:id="rId16" tooltip="Convert Numbers to Readable Text with Units"/>
          <a:extLst>
            <a:ext uri="{FF2B5EF4-FFF2-40B4-BE49-F238E27FC236}">
              <a16:creationId xmlns:a16="http://schemas.microsoft.com/office/drawing/2014/main" id="{3C20A8FE-29F8-4BDD-94B1-9E8CFC643421}"/>
            </a:ext>
          </a:extLst>
        </xdr:cNvPr>
        <xdr:cNvSpPr/>
      </xdr:nvSpPr>
      <xdr:spPr>
        <a:xfrm>
          <a:off x="3002574" y="6789859"/>
          <a:ext cx="2445725" cy="556846"/>
        </a:xfrm>
        <a:prstGeom prst="roundRect">
          <a:avLst/>
        </a:prstGeom>
        <a:solidFill>
          <a:srgbClr val="217346"/>
        </a:solidFill>
        <a:ln>
          <a:noFill/>
        </a:ln>
        <a:effectLst>
          <a:outerShdw blurRad="50800" dist="38100" dir="5400000" algn="t" rotWithShape="0">
            <a:prstClr val="black">
              <a:alpha val="40000"/>
            </a:prst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600">
              <a:latin typeface="Segoe UI" panose="020B0502040204020203" pitchFamily="34" charset="0"/>
              <a:cs typeface="Segoe UI" panose="020B0502040204020203" pitchFamily="34" charset="0"/>
            </a:rPr>
            <a:t>Complex Example 2</a:t>
          </a:r>
        </a:p>
      </xdr:txBody>
    </xdr:sp>
    <xdr:clientData/>
  </xdr:twoCellAnchor>
  <xdr:twoCellAnchor>
    <xdr:from>
      <xdr:col>4</xdr:col>
      <xdr:colOff>564174</xdr:colOff>
      <xdr:row>21</xdr:row>
      <xdr:rowOff>131884</xdr:rowOff>
    </xdr:from>
    <xdr:to>
      <xdr:col>8</xdr:col>
      <xdr:colOff>571499</xdr:colOff>
      <xdr:row>24</xdr:row>
      <xdr:rowOff>117230</xdr:rowOff>
    </xdr:to>
    <xdr:sp macro="" textlink="">
      <xdr:nvSpPr>
        <xdr:cNvPr id="25" name="Rectangle: Rounded Corners 24">
          <a:hlinkClick xmlns:r="http://schemas.openxmlformats.org/officeDocument/2006/relationships" r:id="rId15" tooltip="Chapter 3"/>
          <a:extLst>
            <a:ext uri="{FF2B5EF4-FFF2-40B4-BE49-F238E27FC236}">
              <a16:creationId xmlns:a16="http://schemas.microsoft.com/office/drawing/2014/main" id="{3F40814B-9F74-49D9-94A2-B63E7CD50D99}"/>
            </a:ext>
          </a:extLst>
        </xdr:cNvPr>
        <xdr:cNvSpPr/>
      </xdr:nvSpPr>
      <xdr:spPr>
        <a:xfrm>
          <a:off x="3002574" y="4503859"/>
          <a:ext cx="2445725" cy="556846"/>
        </a:xfrm>
        <a:prstGeom prst="roundRect">
          <a:avLst/>
        </a:prstGeom>
        <a:solidFill>
          <a:srgbClr val="217346"/>
        </a:solidFill>
        <a:ln>
          <a:noFill/>
        </a:ln>
        <a:effectLst>
          <a:outerShdw blurRad="50800" dist="38100" dir="5400000" algn="t" rotWithShape="0">
            <a:prstClr val="black">
              <a:alpha val="40000"/>
            </a:prst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600">
              <a:latin typeface="Segoe UI" panose="020B0502040204020203" pitchFamily="34" charset="0"/>
              <a:cs typeface="Segoe UI" panose="020B0502040204020203" pitchFamily="34" charset="0"/>
            </a:rPr>
            <a:t>IFS function</a:t>
          </a:r>
        </a:p>
      </xdr:txBody>
    </xdr:sp>
    <xdr:clientData/>
  </xdr:twoCellAnchor>
  <xdr:oneCellAnchor>
    <xdr:from>
      <xdr:col>1</xdr:col>
      <xdr:colOff>450090</xdr:colOff>
      <xdr:row>49</xdr:row>
      <xdr:rowOff>102577</xdr:rowOff>
    </xdr:from>
    <xdr:ext cx="6460743" cy="781111"/>
    <xdr:sp macro="" textlink="">
      <xdr:nvSpPr>
        <xdr:cNvPr id="26" name="Rectangle 25">
          <a:extLst>
            <a:ext uri="{FF2B5EF4-FFF2-40B4-BE49-F238E27FC236}">
              <a16:creationId xmlns:a16="http://schemas.microsoft.com/office/drawing/2014/main" id="{4B66D751-ED1C-4ECC-95FE-4FAF7505C9A1}"/>
            </a:ext>
          </a:extLst>
        </xdr:cNvPr>
        <xdr:cNvSpPr/>
      </xdr:nvSpPr>
      <xdr:spPr>
        <a:xfrm>
          <a:off x="1058225" y="9810750"/>
          <a:ext cx="6460743" cy="781111"/>
        </a:xfrm>
        <a:prstGeom prst="rect">
          <a:avLst/>
        </a:prstGeom>
        <a:noFill/>
      </xdr:spPr>
      <xdr:txBody>
        <a:bodyPr wrap="none" lIns="91440" tIns="45720" rIns="91440" bIns="45720">
          <a:spAutoFit/>
        </a:bodyPr>
        <a:lstStyle/>
        <a:p>
          <a:pPr algn="ctr"/>
          <a:r>
            <a:rPr lang="en-US" sz="4400" b="1" cap="none" spc="0">
              <a:ln w="12700">
                <a:solidFill>
                  <a:schemeClr val="tx2">
                    <a:lumMod val="75000"/>
                  </a:schemeClr>
                </a:solidFill>
                <a:prstDash val="solid"/>
              </a:ln>
              <a:pattFill prst="dkUpDiag">
                <a:fgClr>
                  <a:schemeClr val="tx2"/>
                </a:fgClr>
                <a:bgClr>
                  <a:schemeClr val="tx2">
                    <a:lumMod val="20000"/>
                    <a:lumOff val="80000"/>
                  </a:schemeClr>
                </a:bgClr>
              </a:pattFill>
              <a:effectLst>
                <a:outerShdw dist="38100" dir="2640000" algn="bl" rotWithShape="0">
                  <a:schemeClr val="tx2">
                    <a:lumMod val="75000"/>
                  </a:schemeClr>
                </a:outerShdw>
              </a:effectLst>
            </a:rPr>
            <a:t>Glossary: Logical Functions</a:t>
          </a:r>
        </a:p>
      </xdr:txBody>
    </xdr:sp>
    <xdr:clientData/>
  </xdr:oneCellAnchor>
  <xdr:twoCellAnchor>
    <xdr:from>
      <xdr:col>23</xdr:col>
      <xdr:colOff>410309</xdr:colOff>
      <xdr:row>71</xdr:row>
      <xdr:rowOff>150197</xdr:rowOff>
    </xdr:from>
    <xdr:to>
      <xdr:col>30</xdr:col>
      <xdr:colOff>249115</xdr:colOff>
      <xdr:row>81</xdr:row>
      <xdr:rowOff>164852</xdr:rowOff>
    </xdr:to>
    <xdr:grpSp>
      <xdr:nvGrpSpPr>
        <xdr:cNvPr id="34" name="Group 33">
          <a:extLst>
            <a:ext uri="{FF2B5EF4-FFF2-40B4-BE49-F238E27FC236}">
              <a16:creationId xmlns:a16="http://schemas.microsoft.com/office/drawing/2014/main" id="{C7FEFAD2-8093-4AA7-A3AF-2DAF40D51F2C}"/>
            </a:ext>
          </a:extLst>
        </xdr:cNvPr>
        <xdr:cNvGrpSpPr/>
      </xdr:nvGrpSpPr>
      <xdr:grpSpPr>
        <a:xfrm>
          <a:off x="14397405" y="14093332"/>
          <a:ext cx="4095748" cy="1948962"/>
          <a:chOff x="7612674" y="3971192"/>
          <a:chExt cx="4095748" cy="1948962"/>
        </a:xfrm>
      </xdr:grpSpPr>
      <xdr:pic>
        <xdr:nvPicPr>
          <xdr:cNvPr id="35" name="Graphic 34" descr="A lightbulb">
            <a:extLst>
              <a:ext uri="{FF2B5EF4-FFF2-40B4-BE49-F238E27FC236}">
                <a16:creationId xmlns:a16="http://schemas.microsoft.com/office/drawing/2014/main" id="{278E2E2B-EBCB-575A-A3B6-81C0A0651EAF}"/>
              </a:ext>
            </a:extLst>
          </xdr:cNvPr>
          <xdr:cNvPicPr>
            <a:picLocks noChangeAspect="1"/>
          </xdr:cNvPicPr>
        </xdr:nvPicPr>
        <xdr:blipFill>
          <a:blip xmlns:r="http://schemas.openxmlformats.org/officeDocument/2006/relationships" r:embed="rId17" cstate="print">
            <a:extLst>
              <a:ext uri="{28A0092B-C50C-407E-A947-70E740481C1C}">
                <a14:useLocalDpi xmlns:a14="http://schemas.microsoft.com/office/drawing/2010/main" val="0"/>
              </a:ext>
              <a:ext uri="{96DAC541-7B7A-43D3-8B79-37D633B846F1}">
                <asvg:svgBlip xmlns:asvg="http://schemas.microsoft.com/office/drawing/2016/SVG/main" r:embed="rId18"/>
              </a:ext>
            </a:extLst>
          </a:blip>
          <a:stretch>
            <a:fillRect/>
          </a:stretch>
        </xdr:blipFill>
        <xdr:spPr>
          <a:xfrm>
            <a:off x="7612674" y="3978520"/>
            <a:ext cx="1923519" cy="1923519"/>
          </a:xfrm>
          <a:prstGeom prst="rect">
            <a:avLst/>
          </a:prstGeom>
        </xdr:spPr>
      </xdr:pic>
      <xdr:sp macro="" textlink="">
        <xdr:nvSpPr>
          <xdr:cNvPr id="36" name="TextBox 35">
            <a:extLst>
              <a:ext uri="{FF2B5EF4-FFF2-40B4-BE49-F238E27FC236}">
                <a16:creationId xmlns:a16="http://schemas.microsoft.com/office/drawing/2014/main" id="{CE4569BA-857A-616B-0D63-AC1CCDA7D1AC}"/>
              </a:ext>
            </a:extLst>
          </xdr:cNvPr>
          <xdr:cNvSpPr txBox="1"/>
        </xdr:nvSpPr>
        <xdr:spPr>
          <a:xfrm>
            <a:off x="9576288" y="3971192"/>
            <a:ext cx="2132134" cy="194896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IN" sz="1400" b="0">
                <a:solidFill>
                  <a:schemeClr val="accent1">
                    <a:lumMod val="50000"/>
                  </a:schemeClr>
                </a:solidFill>
                <a:latin typeface="Copperplate Gothic Bold" panose="020E0705020206020404" pitchFamily="34" charset="0"/>
              </a:rPr>
              <a:t>HINT</a:t>
            </a:r>
          </a:p>
          <a:p>
            <a:pPr algn="ctr"/>
            <a:r>
              <a:rPr lang="en-IN" sz="1400" b="0">
                <a:solidFill>
                  <a:schemeClr val="accent1">
                    <a:lumMod val="50000"/>
                  </a:schemeClr>
                </a:solidFill>
                <a:latin typeface="Segoe UI" panose="020B0502040204020203" pitchFamily="34" charset="0"/>
                <a:cs typeface="Segoe UI" panose="020B0502040204020203" pitchFamily="34" charset="0"/>
              </a:rPr>
              <a:t>Click on the handle twice to send it down</a:t>
            </a:r>
            <a:endParaRPr lang="en-IN" sz="1100" b="0">
              <a:solidFill>
                <a:schemeClr val="accent1">
                  <a:lumMod val="50000"/>
                </a:schemeClr>
              </a:solidFill>
              <a:latin typeface="Segoe UI" panose="020B0502040204020203" pitchFamily="34" charset="0"/>
              <a:cs typeface="Segoe UI" panose="020B0502040204020203" pitchFamily="34" charset="0"/>
            </a:endParaRPr>
          </a:p>
        </xdr:txBody>
      </xdr:sp>
    </xdr:grpSp>
    <xdr:clientData/>
  </xdr:twoCellAnchor>
  <xdr:twoCellAnchor>
    <xdr:from>
      <xdr:col>23</xdr:col>
      <xdr:colOff>36635</xdr:colOff>
      <xdr:row>85</xdr:row>
      <xdr:rowOff>135546</xdr:rowOff>
    </xdr:from>
    <xdr:to>
      <xdr:col>28</xdr:col>
      <xdr:colOff>95250</xdr:colOff>
      <xdr:row>90</xdr:row>
      <xdr:rowOff>97446</xdr:rowOff>
    </xdr:to>
    <xdr:grpSp>
      <xdr:nvGrpSpPr>
        <xdr:cNvPr id="37" name="Group 36">
          <a:extLst>
            <a:ext uri="{FF2B5EF4-FFF2-40B4-BE49-F238E27FC236}">
              <a16:creationId xmlns:a16="http://schemas.microsoft.com/office/drawing/2014/main" id="{AC6F6D71-EF76-4352-951B-91F621F6AA03}"/>
            </a:ext>
          </a:extLst>
        </xdr:cNvPr>
        <xdr:cNvGrpSpPr/>
      </xdr:nvGrpSpPr>
      <xdr:grpSpPr>
        <a:xfrm>
          <a:off x="14023731" y="16782315"/>
          <a:ext cx="3099288" cy="914400"/>
          <a:chOff x="3648808" y="4007827"/>
          <a:chExt cx="3099288" cy="914400"/>
        </a:xfrm>
      </xdr:grpSpPr>
      <xdr:pic>
        <xdr:nvPicPr>
          <xdr:cNvPr id="38" name="Graphic 37" descr="Books with solid fill">
            <a:extLst>
              <a:ext uri="{FF2B5EF4-FFF2-40B4-BE49-F238E27FC236}">
                <a16:creationId xmlns:a16="http://schemas.microsoft.com/office/drawing/2014/main" id="{CD3EC711-0BA7-FD04-D807-10D5653CF10C}"/>
              </a:ext>
            </a:extLst>
          </xdr:cNvPr>
          <xdr:cNvPicPr>
            <a:picLocks noChangeAspect="1"/>
          </xdr:cNvPicPr>
        </xdr:nvPicPr>
        <xdr:blipFill>
          <a:blip xmlns:r="http://schemas.openxmlformats.org/officeDocument/2006/relationships" r:embed="rId19">
            <a:extLst>
              <a:ext uri="{28A0092B-C50C-407E-A947-70E740481C1C}">
                <a14:useLocalDpi xmlns:a14="http://schemas.microsoft.com/office/drawing/2010/main" val="0"/>
              </a:ext>
              <a:ext uri="{96DAC541-7B7A-43D3-8B79-37D633B846F1}">
                <asvg:svgBlip xmlns:asvg="http://schemas.microsoft.com/office/drawing/2016/SVG/main" r:embed="rId20"/>
              </a:ext>
            </a:extLst>
          </a:blip>
          <a:stretch>
            <a:fillRect/>
          </a:stretch>
        </xdr:blipFill>
        <xdr:spPr>
          <a:xfrm>
            <a:off x="5883519" y="4029808"/>
            <a:ext cx="864577" cy="864577"/>
          </a:xfrm>
          <a:prstGeom prst="rect">
            <a:avLst/>
          </a:prstGeom>
        </xdr:spPr>
      </xdr:pic>
      <xdr:pic>
        <xdr:nvPicPr>
          <xdr:cNvPr id="39" name="Graphic 38" descr="Owl with solid fill">
            <a:extLst>
              <a:ext uri="{FF2B5EF4-FFF2-40B4-BE49-F238E27FC236}">
                <a16:creationId xmlns:a16="http://schemas.microsoft.com/office/drawing/2014/main" id="{5C6EBE84-24A2-465E-A0AD-8E894147C1E3}"/>
              </a:ext>
            </a:extLst>
          </xdr:cNvPr>
          <xdr:cNvPicPr>
            <a:picLocks noChangeAspect="1"/>
          </xdr:cNvPicPr>
        </xdr:nvPicPr>
        <xdr:blipFill>
          <a:blip xmlns:r="http://schemas.openxmlformats.org/officeDocument/2006/relationships" r:embed="rId21">
            <a:extLst>
              <a:ext uri="{28A0092B-C50C-407E-A947-70E740481C1C}">
                <a14:useLocalDpi xmlns:a14="http://schemas.microsoft.com/office/drawing/2010/main" val="0"/>
              </a:ext>
              <a:ext uri="{96DAC541-7B7A-43D3-8B79-37D633B846F1}">
                <asvg:svgBlip xmlns:asvg="http://schemas.microsoft.com/office/drawing/2016/SVG/main" r:embed="rId22"/>
              </a:ext>
            </a:extLst>
          </a:blip>
          <a:stretch>
            <a:fillRect/>
          </a:stretch>
        </xdr:blipFill>
        <xdr:spPr>
          <a:xfrm>
            <a:off x="3648808" y="4007827"/>
            <a:ext cx="914400" cy="914400"/>
          </a:xfrm>
          <a:prstGeom prst="rect">
            <a:avLst/>
          </a:prstGeom>
        </xdr:spPr>
      </xdr:pic>
      <xdr:sp macro="" textlink="">
        <xdr:nvSpPr>
          <xdr:cNvPr id="40" name="TextBox 39">
            <a:extLst>
              <a:ext uri="{FF2B5EF4-FFF2-40B4-BE49-F238E27FC236}">
                <a16:creationId xmlns:a16="http://schemas.microsoft.com/office/drawing/2014/main" id="{452B87BE-9E9C-6D00-FCE2-2066C14D9E66}"/>
              </a:ext>
            </a:extLst>
          </xdr:cNvPr>
          <xdr:cNvSpPr txBox="1"/>
        </xdr:nvSpPr>
        <xdr:spPr>
          <a:xfrm>
            <a:off x="4542692" y="4044462"/>
            <a:ext cx="1318846" cy="849923"/>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IN" sz="1400" b="1">
                <a:solidFill>
                  <a:schemeClr val="accent1">
                    <a:lumMod val="50000"/>
                  </a:schemeClr>
                </a:solidFill>
                <a:latin typeface="Segoe UI" panose="020B0502040204020203" pitchFamily="34" charset="0"/>
                <a:cs typeface="Segoe UI" panose="020B0502040204020203" pitchFamily="34" charset="0"/>
              </a:rPr>
              <a:t>Complex Example</a:t>
            </a:r>
            <a:r>
              <a:rPr lang="en-IN" sz="1400" b="1" baseline="0">
                <a:solidFill>
                  <a:schemeClr val="accent1">
                    <a:lumMod val="50000"/>
                  </a:schemeClr>
                </a:solidFill>
                <a:latin typeface="Segoe UI" panose="020B0502040204020203" pitchFamily="34" charset="0"/>
                <a:cs typeface="Segoe UI" panose="020B0502040204020203" pitchFamily="34" charset="0"/>
              </a:rPr>
              <a:t> Explained</a:t>
            </a:r>
            <a:endParaRPr lang="en-IN" sz="1400" b="1">
              <a:solidFill>
                <a:schemeClr val="accent1">
                  <a:lumMod val="50000"/>
                </a:schemeClr>
              </a:solidFill>
              <a:latin typeface="Segoe UI" panose="020B0502040204020203" pitchFamily="34" charset="0"/>
              <a:cs typeface="Segoe UI" panose="020B0502040204020203" pitchFamily="34" charset="0"/>
            </a:endParaRPr>
          </a:p>
        </xdr:txBody>
      </xdr:sp>
    </xdr:grpSp>
    <xdr:clientData/>
  </xdr:twoCellAnchor>
  <xdr:twoCellAnchor>
    <xdr:from>
      <xdr:col>28</xdr:col>
      <xdr:colOff>494569</xdr:colOff>
      <xdr:row>56</xdr:row>
      <xdr:rowOff>36635</xdr:rowOff>
    </xdr:from>
    <xdr:to>
      <xdr:col>30</xdr:col>
      <xdr:colOff>278424</xdr:colOff>
      <xdr:row>62</xdr:row>
      <xdr:rowOff>25643</xdr:rowOff>
    </xdr:to>
    <xdr:sp macro="" textlink="">
      <xdr:nvSpPr>
        <xdr:cNvPr id="42" name="Arrow: Right 41">
          <a:extLst>
            <a:ext uri="{FF2B5EF4-FFF2-40B4-BE49-F238E27FC236}">
              <a16:creationId xmlns:a16="http://schemas.microsoft.com/office/drawing/2014/main" id="{D53EE953-C6DF-4309-9528-47AC92CAD6B5}"/>
            </a:ext>
          </a:extLst>
        </xdr:cNvPr>
        <xdr:cNvSpPr/>
      </xdr:nvSpPr>
      <xdr:spPr>
        <a:xfrm rot="5400000">
          <a:off x="17449069" y="11158904"/>
          <a:ext cx="1146662" cy="1000124"/>
        </a:xfrm>
        <a:prstGeom prst="rightArrow">
          <a:avLst/>
        </a:prstGeom>
        <a:solidFill>
          <a:srgbClr val="217346"/>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IN" sz="1100"/>
        </a:p>
      </xdr:txBody>
    </xdr:sp>
    <xdr:clientData/>
  </xdr:twoCellAnchor>
</xdr:wsDr>
</file>

<file path=xl/drawings/drawing3.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xdr:col>
      <xdr:colOff>438150</xdr:colOff>
      <xdr:row>1</xdr:row>
      <xdr:rowOff>1634</xdr:rowOff>
    </xdr:to>
    <xdr:pic>
      <xdr:nvPicPr>
        <xdr:cNvPr id="2" name="Picture 1" descr="Excel logo">
          <a:hlinkClick xmlns:r="http://schemas.openxmlformats.org/officeDocument/2006/relationships" r:id="rId1"/>
          <a:extLst>
            <a:ext uri="{FF2B5EF4-FFF2-40B4-BE49-F238E27FC236}">
              <a16:creationId xmlns:a16="http://schemas.microsoft.com/office/drawing/2014/main" id="{97BDCB13-0468-40B7-9666-B8E1F7F79024}"/>
            </a:ext>
          </a:extLst>
        </xdr:cNvPr>
        <xdr:cNvPicPr>
          <a:picLocks noChangeAspect="1"/>
        </xdr:cNvPicPr>
      </xdr:nvPicPr>
      <xdr:blipFill>
        <a:blip xmlns:r="http://schemas.openxmlformats.org/officeDocument/2006/relationships" r:embed="rId2"/>
        <a:stretch>
          <a:fillRect/>
        </a:stretch>
      </xdr:blipFill>
      <xdr:spPr>
        <a:xfrm>
          <a:off x="0" y="0"/>
          <a:ext cx="1047750" cy="563609"/>
        </a:xfrm>
        <a:prstGeom prst="rect">
          <a:avLst/>
        </a:prstGeom>
      </xdr:spPr>
    </xdr:pic>
    <xdr:clientData/>
  </xdr:twoCellAnchor>
  <xdr:twoCellAnchor editAs="oneCell">
    <xdr:from>
      <xdr:col>21</xdr:col>
      <xdr:colOff>0</xdr:colOff>
      <xdr:row>0</xdr:row>
      <xdr:rowOff>0</xdr:rowOff>
    </xdr:from>
    <xdr:to>
      <xdr:col>22</xdr:col>
      <xdr:colOff>137263</xdr:colOff>
      <xdr:row>1</xdr:row>
      <xdr:rowOff>65941</xdr:rowOff>
    </xdr:to>
    <xdr:pic>
      <xdr:nvPicPr>
        <xdr:cNvPr id="3" name="Graphic 2" descr="Statistics with solid fill">
          <a:extLst>
            <a:ext uri="{FF2B5EF4-FFF2-40B4-BE49-F238E27FC236}">
              <a16:creationId xmlns:a16="http://schemas.microsoft.com/office/drawing/2014/main" id="{0C9C58AE-B616-47A7-8373-10B96E7E004D}"/>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12801600" y="0"/>
          <a:ext cx="746863" cy="627916"/>
        </a:xfrm>
        <a:prstGeom prst="rect">
          <a:avLst/>
        </a:prstGeom>
      </xdr:spPr>
    </xdr:pic>
    <xdr:clientData/>
  </xdr:twoCellAnchor>
  <xdr:twoCellAnchor>
    <xdr:from>
      <xdr:col>9</xdr:col>
      <xdr:colOff>410306</xdr:colOff>
      <xdr:row>54</xdr:row>
      <xdr:rowOff>73271</xdr:rowOff>
    </xdr:from>
    <xdr:to>
      <xdr:col>12</xdr:col>
      <xdr:colOff>36634</xdr:colOff>
      <xdr:row>59</xdr:row>
      <xdr:rowOff>73269</xdr:rowOff>
    </xdr:to>
    <xdr:sp macro="" textlink="">
      <xdr:nvSpPr>
        <xdr:cNvPr id="4" name="Arrow: Right 3">
          <a:hlinkClick xmlns:r="http://schemas.openxmlformats.org/officeDocument/2006/relationships" r:id="rId5"/>
          <a:extLst>
            <a:ext uri="{FF2B5EF4-FFF2-40B4-BE49-F238E27FC236}">
              <a16:creationId xmlns:a16="http://schemas.microsoft.com/office/drawing/2014/main" id="{3FE0DC8E-1010-49BF-8AA7-EAA244B405CC}"/>
            </a:ext>
          </a:extLst>
        </xdr:cNvPr>
        <xdr:cNvSpPr/>
      </xdr:nvSpPr>
      <xdr:spPr>
        <a:xfrm>
          <a:off x="5883518" y="10741271"/>
          <a:ext cx="1450731" cy="952498"/>
        </a:xfrm>
        <a:prstGeom prst="rightArrow">
          <a:avLst/>
        </a:prstGeom>
        <a:solidFill>
          <a:srgbClr val="217346"/>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IN" sz="1100"/>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4</xdr:col>
      <xdr:colOff>604025</xdr:colOff>
      <xdr:row>165</xdr:row>
      <xdr:rowOff>9292</xdr:rowOff>
    </xdr:from>
    <xdr:to>
      <xdr:col>6</xdr:col>
      <xdr:colOff>302014</xdr:colOff>
      <xdr:row>168</xdr:row>
      <xdr:rowOff>176561</xdr:rowOff>
    </xdr:to>
    <xdr:sp macro="" textlink="">
      <xdr:nvSpPr>
        <xdr:cNvPr id="2" name="Arrow: Right 1">
          <a:hlinkClick xmlns:r="http://schemas.openxmlformats.org/officeDocument/2006/relationships" r:id="rId1"/>
          <a:extLst>
            <a:ext uri="{FF2B5EF4-FFF2-40B4-BE49-F238E27FC236}">
              <a16:creationId xmlns:a16="http://schemas.microsoft.com/office/drawing/2014/main" id="{413D4E3A-BE4B-4D8B-BEC6-D3A5CEC12021}"/>
            </a:ext>
          </a:extLst>
        </xdr:cNvPr>
        <xdr:cNvSpPr/>
      </xdr:nvSpPr>
      <xdr:spPr>
        <a:xfrm>
          <a:off x="3470818" y="32292072"/>
          <a:ext cx="1054720" cy="738769"/>
        </a:xfrm>
        <a:prstGeom prst="rightArrow">
          <a:avLst/>
        </a:prstGeom>
        <a:solidFill>
          <a:srgbClr val="217346"/>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IN" sz="1100"/>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4</xdr:col>
      <xdr:colOff>604025</xdr:colOff>
      <xdr:row>165</xdr:row>
      <xdr:rowOff>9292</xdr:rowOff>
    </xdr:from>
    <xdr:to>
      <xdr:col>6</xdr:col>
      <xdr:colOff>302014</xdr:colOff>
      <xdr:row>168</xdr:row>
      <xdr:rowOff>176561</xdr:rowOff>
    </xdr:to>
    <xdr:sp macro="" textlink="">
      <xdr:nvSpPr>
        <xdr:cNvPr id="2" name="Arrow: Right 1">
          <a:hlinkClick xmlns:r="http://schemas.openxmlformats.org/officeDocument/2006/relationships" r:id="rId1"/>
          <a:extLst>
            <a:ext uri="{FF2B5EF4-FFF2-40B4-BE49-F238E27FC236}">
              <a16:creationId xmlns:a16="http://schemas.microsoft.com/office/drawing/2014/main" id="{FBAFCEBD-C7CE-4205-B81D-E868DBED5448}"/>
            </a:ext>
          </a:extLst>
        </xdr:cNvPr>
        <xdr:cNvSpPr/>
      </xdr:nvSpPr>
      <xdr:spPr>
        <a:xfrm>
          <a:off x="3471050" y="32308567"/>
          <a:ext cx="1050539" cy="738769"/>
        </a:xfrm>
        <a:prstGeom prst="rightArrow">
          <a:avLst/>
        </a:prstGeom>
        <a:solidFill>
          <a:srgbClr val="217346"/>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IN" sz="1100"/>
        </a:p>
      </xdr:txBody>
    </xdr:sp>
    <xdr:clientData/>
  </xdr:twoCellAnchor>
</xdr:wsDr>
</file>

<file path=xl/drawings/drawing6.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xdr:col>
      <xdr:colOff>438150</xdr:colOff>
      <xdr:row>1</xdr:row>
      <xdr:rowOff>1634</xdr:rowOff>
    </xdr:to>
    <xdr:pic>
      <xdr:nvPicPr>
        <xdr:cNvPr id="2" name="Picture 1" descr="Excel logo">
          <a:hlinkClick xmlns:r="http://schemas.openxmlformats.org/officeDocument/2006/relationships" r:id="rId1"/>
          <a:extLst>
            <a:ext uri="{FF2B5EF4-FFF2-40B4-BE49-F238E27FC236}">
              <a16:creationId xmlns:a16="http://schemas.microsoft.com/office/drawing/2014/main" id="{25DA949C-72E1-4AFB-87FF-86C11CC262D4}"/>
            </a:ext>
          </a:extLst>
        </xdr:cNvPr>
        <xdr:cNvPicPr>
          <a:picLocks noChangeAspect="1"/>
        </xdr:cNvPicPr>
      </xdr:nvPicPr>
      <xdr:blipFill>
        <a:blip xmlns:r="http://schemas.openxmlformats.org/officeDocument/2006/relationships" r:embed="rId2"/>
        <a:stretch>
          <a:fillRect/>
        </a:stretch>
      </xdr:blipFill>
      <xdr:spPr>
        <a:xfrm>
          <a:off x="0" y="0"/>
          <a:ext cx="1047750" cy="563609"/>
        </a:xfrm>
        <a:prstGeom prst="rect">
          <a:avLst/>
        </a:prstGeom>
      </xdr:spPr>
    </xdr:pic>
    <xdr:clientData/>
  </xdr:twoCellAnchor>
  <xdr:twoCellAnchor editAs="oneCell">
    <xdr:from>
      <xdr:col>21</xdr:col>
      <xdr:colOff>0</xdr:colOff>
      <xdr:row>0</xdr:row>
      <xdr:rowOff>0</xdr:rowOff>
    </xdr:from>
    <xdr:to>
      <xdr:col>22</xdr:col>
      <xdr:colOff>137263</xdr:colOff>
      <xdr:row>1</xdr:row>
      <xdr:rowOff>65941</xdr:rowOff>
    </xdr:to>
    <xdr:pic>
      <xdr:nvPicPr>
        <xdr:cNvPr id="3" name="Graphic 2" descr="Statistics with solid fill">
          <a:extLst>
            <a:ext uri="{FF2B5EF4-FFF2-40B4-BE49-F238E27FC236}">
              <a16:creationId xmlns:a16="http://schemas.microsoft.com/office/drawing/2014/main" id="{C9DD374A-7FED-41B0-ABF6-1573938EEF9E}"/>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12801600" y="0"/>
          <a:ext cx="746863" cy="627916"/>
        </a:xfrm>
        <a:prstGeom prst="rect">
          <a:avLst/>
        </a:prstGeom>
      </xdr:spPr>
    </xdr:pic>
    <xdr:clientData/>
  </xdr:twoCellAnchor>
  <xdr:twoCellAnchor>
    <xdr:from>
      <xdr:col>9</xdr:col>
      <xdr:colOff>293076</xdr:colOff>
      <xdr:row>59</xdr:row>
      <xdr:rowOff>21982</xdr:rowOff>
    </xdr:from>
    <xdr:to>
      <xdr:col>11</xdr:col>
      <xdr:colOff>527538</xdr:colOff>
      <xdr:row>64</xdr:row>
      <xdr:rowOff>21980</xdr:rowOff>
    </xdr:to>
    <xdr:sp macro="" textlink="">
      <xdr:nvSpPr>
        <xdr:cNvPr id="4" name="Arrow: Right 3">
          <a:hlinkClick xmlns:r="http://schemas.openxmlformats.org/officeDocument/2006/relationships" r:id="rId5"/>
          <a:extLst>
            <a:ext uri="{FF2B5EF4-FFF2-40B4-BE49-F238E27FC236}">
              <a16:creationId xmlns:a16="http://schemas.microsoft.com/office/drawing/2014/main" id="{742281B9-8AF9-4510-B305-73A35B8319BD}"/>
            </a:ext>
          </a:extLst>
        </xdr:cNvPr>
        <xdr:cNvSpPr/>
      </xdr:nvSpPr>
      <xdr:spPr>
        <a:xfrm>
          <a:off x="5766288" y="11642482"/>
          <a:ext cx="1450731" cy="952498"/>
        </a:xfrm>
        <a:prstGeom prst="rightArrow">
          <a:avLst/>
        </a:prstGeom>
        <a:solidFill>
          <a:srgbClr val="217346"/>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IN" sz="1100"/>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4</xdr:col>
      <xdr:colOff>255549</xdr:colOff>
      <xdr:row>209</xdr:row>
      <xdr:rowOff>157976</xdr:rowOff>
    </xdr:from>
    <xdr:to>
      <xdr:col>5</xdr:col>
      <xdr:colOff>315951</xdr:colOff>
      <xdr:row>213</xdr:row>
      <xdr:rowOff>27878</xdr:rowOff>
    </xdr:to>
    <xdr:sp macro="" textlink="">
      <xdr:nvSpPr>
        <xdr:cNvPr id="2" name="Arrow: Right 1">
          <a:hlinkClick xmlns:r="http://schemas.openxmlformats.org/officeDocument/2006/relationships" r:id="rId1"/>
          <a:extLst>
            <a:ext uri="{FF2B5EF4-FFF2-40B4-BE49-F238E27FC236}">
              <a16:creationId xmlns:a16="http://schemas.microsoft.com/office/drawing/2014/main" id="{D1C7E5E2-0B69-426C-A14C-AA4803A77981}"/>
            </a:ext>
          </a:extLst>
        </xdr:cNvPr>
        <xdr:cNvSpPr/>
      </xdr:nvSpPr>
      <xdr:spPr>
        <a:xfrm>
          <a:off x="2978305" y="41998281"/>
          <a:ext cx="966439" cy="631902"/>
        </a:xfrm>
        <a:prstGeom prst="rightArrow">
          <a:avLst/>
        </a:prstGeom>
        <a:solidFill>
          <a:srgbClr val="217346"/>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IN" sz="1100"/>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4</xdr:col>
      <xdr:colOff>255549</xdr:colOff>
      <xdr:row>209</xdr:row>
      <xdr:rowOff>157976</xdr:rowOff>
    </xdr:from>
    <xdr:to>
      <xdr:col>5</xdr:col>
      <xdr:colOff>315951</xdr:colOff>
      <xdr:row>213</xdr:row>
      <xdr:rowOff>27878</xdr:rowOff>
    </xdr:to>
    <xdr:sp macro="" textlink="">
      <xdr:nvSpPr>
        <xdr:cNvPr id="2" name="Arrow: Right 1">
          <a:hlinkClick xmlns:r="http://schemas.openxmlformats.org/officeDocument/2006/relationships" r:id="rId1"/>
          <a:extLst>
            <a:ext uri="{FF2B5EF4-FFF2-40B4-BE49-F238E27FC236}">
              <a16:creationId xmlns:a16="http://schemas.microsoft.com/office/drawing/2014/main" id="{E841D6B7-06E8-4C66-AA9B-924ECC221197}"/>
            </a:ext>
          </a:extLst>
        </xdr:cNvPr>
        <xdr:cNvSpPr/>
      </xdr:nvSpPr>
      <xdr:spPr>
        <a:xfrm>
          <a:off x="2979699" y="42010826"/>
          <a:ext cx="965277" cy="631902"/>
        </a:xfrm>
        <a:prstGeom prst="rightArrow">
          <a:avLst/>
        </a:prstGeom>
        <a:solidFill>
          <a:srgbClr val="217346"/>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IN" sz="1100"/>
        </a:p>
      </xdr:txBody>
    </xdr:sp>
    <xdr:clientData/>
  </xdr:twoCellAnchor>
</xdr:wsDr>
</file>

<file path=xl/drawings/drawing9.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xdr:col>
      <xdr:colOff>438150</xdr:colOff>
      <xdr:row>1</xdr:row>
      <xdr:rowOff>1634</xdr:rowOff>
    </xdr:to>
    <xdr:pic>
      <xdr:nvPicPr>
        <xdr:cNvPr id="2" name="Picture 1" descr="Excel logo">
          <a:hlinkClick xmlns:r="http://schemas.openxmlformats.org/officeDocument/2006/relationships" r:id="rId1"/>
          <a:extLst>
            <a:ext uri="{FF2B5EF4-FFF2-40B4-BE49-F238E27FC236}">
              <a16:creationId xmlns:a16="http://schemas.microsoft.com/office/drawing/2014/main" id="{A6541663-1B8A-407F-A283-87B9A5CA9C0E}"/>
            </a:ext>
          </a:extLst>
        </xdr:cNvPr>
        <xdr:cNvPicPr>
          <a:picLocks noChangeAspect="1"/>
        </xdr:cNvPicPr>
      </xdr:nvPicPr>
      <xdr:blipFill>
        <a:blip xmlns:r="http://schemas.openxmlformats.org/officeDocument/2006/relationships" r:embed="rId2"/>
        <a:stretch>
          <a:fillRect/>
        </a:stretch>
      </xdr:blipFill>
      <xdr:spPr>
        <a:xfrm>
          <a:off x="0" y="0"/>
          <a:ext cx="1047750" cy="563609"/>
        </a:xfrm>
        <a:prstGeom prst="rect">
          <a:avLst/>
        </a:prstGeom>
      </xdr:spPr>
    </xdr:pic>
    <xdr:clientData/>
  </xdr:twoCellAnchor>
  <xdr:twoCellAnchor editAs="oneCell">
    <xdr:from>
      <xdr:col>21</xdr:col>
      <xdr:colOff>0</xdr:colOff>
      <xdr:row>0</xdr:row>
      <xdr:rowOff>0</xdr:rowOff>
    </xdr:from>
    <xdr:to>
      <xdr:col>22</xdr:col>
      <xdr:colOff>137263</xdr:colOff>
      <xdr:row>1</xdr:row>
      <xdr:rowOff>65941</xdr:rowOff>
    </xdr:to>
    <xdr:pic>
      <xdr:nvPicPr>
        <xdr:cNvPr id="3" name="Graphic 2" descr="Statistics with solid fill">
          <a:extLst>
            <a:ext uri="{FF2B5EF4-FFF2-40B4-BE49-F238E27FC236}">
              <a16:creationId xmlns:a16="http://schemas.microsoft.com/office/drawing/2014/main" id="{772137FC-4322-4E48-8218-B42417B35674}"/>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12801600" y="0"/>
          <a:ext cx="746863" cy="627916"/>
        </a:xfrm>
        <a:prstGeom prst="rect">
          <a:avLst/>
        </a:prstGeom>
      </xdr:spPr>
    </xdr:pic>
    <xdr:clientData/>
  </xdr:twoCellAnchor>
  <xdr:twoCellAnchor>
    <xdr:from>
      <xdr:col>9</xdr:col>
      <xdr:colOff>549518</xdr:colOff>
      <xdr:row>75</xdr:row>
      <xdr:rowOff>73271</xdr:rowOff>
    </xdr:from>
    <xdr:to>
      <xdr:col>12</xdr:col>
      <xdr:colOff>175846</xdr:colOff>
      <xdr:row>80</xdr:row>
      <xdr:rowOff>73269</xdr:rowOff>
    </xdr:to>
    <xdr:sp macro="" textlink="">
      <xdr:nvSpPr>
        <xdr:cNvPr id="4" name="Arrow: Right 3">
          <a:hlinkClick xmlns:r="http://schemas.openxmlformats.org/officeDocument/2006/relationships" r:id="rId5"/>
          <a:extLst>
            <a:ext uri="{FF2B5EF4-FFF2-40B4-BE49-F238E27FC236}">
              <a16:creationId xmlns:a16="http://schemas.microsoft.com/office/drawing/2014/main" id="{AA26A4BB-D02E-4F13-8D36-E41E38724F8C}"/>
            </a:ext>
          </a:extLst>
        </xdr:cNvPr>
        <xdr:cNvSpPr/>
      </xdr:nvSpPr>
      <xdr:spPr>
        <a:xfrm>
          <a:off x="6035918" y="14170271"/>
          <a:ext cx="1455128" cy="952498"/>
        </a:xfrm>
        <a:prstGeom prst="rightArrow">
          <a:avLst/>
        </a:prstGeom>
        <a:solidFill>
          <a:srgbClr val="217346"/>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IN" sz="1100"/>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4</xdr:col>
      <xdr:colOff>13940</xdr:colOff>
      <xdr:row>169</xdr:row>
      <xdr:rowOff>65050</xdr:rowOff>
    </xdr:from>
    <xdr:to>
      <xdr:col>5</xdr:col>
      <xdr:colOff>195147</xdr:colOff>
      <xdr:row>172</xdr:row>
      <xdr:rowOff>120806</xdr:rowOff>
    </xdr:to>
    <xdr:sp macro="" textlink="">
      <xdr:nvSpPr>
        <xdr:cNvPr id="2" name="Arrow: Right 1">
          <a:hlinkClick xmlns:r="http://schemas.openxmlformats.org/officeDocument/2006/relationships" r:id="rId1"/>
          <a:extLst>
            <a:ext uri="{FF2B5EF4-FFF2-40B4-BE49-F238E27FC236}">
              <a16:creationId xmlns:a16="http://schemas.microsoft.com/office/drawing/2014/main" id="{88AE010C-2E56-4BD1-BFFA-BD593456F00C}"/>
            </a:ext>
          </a:extLst>
        </xdr:cNvPr>
        <xdr:cNvSpPr/>
      </xdr:nvSpPr>
      <xdr:spPr>
        <a:xfrm>
          <a:off x="2727403" y="33588404"/>
          <a:ext cx="998964" cy="627256"/>
        </a:xfrm>
        <a:prstGeom prst="rightArrow">
          <a:avLst/>
        </a:prstGeom>
        <a:solidFill>
          <a:srgbClr val="217346"/>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IN" sz="1100"/>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4</xdr:col>
      <xdr:colOff>13940</xdr:colOff>
      <xdr:row>169</xdr:row>
      <xdr:rowOff>65050</xdr:rowOff>
    </xdr:from>
    <xdr:to>
      <xdr:col>5</xdr:col>
      <xdr:colOff>195147</xdr:colOff>
      <xdr:row>172</xdr:row>
      <xdr:rowOff>120806</xdr:rowOff>
    </xdr:to>
    <xdr:sp macro="" textlink="">
      <xdr:nvSpPr>
        <xdr:cNvPr id="2" name="Arrow: Right 1">
          <a:hlinkClick xmlns:r="http://schemas.openxmlformats.org/officeDocument/2006/relationships" r:id="rId1"/>
          <a:extLst>
            <a:ext uri="{FF2B5EF4-FFF2-40B4-BE49-F238E27FC236}">
              <a16:creationId xmlns:a16="http://schemas.microsoft.com/office/drawing/2014/main" id="{366D105D-A21C-41BB-9CDC-BE1672CDA3F1}"/>
            </a:ext>
          </a:extLst>
        </xdr:cNvPr>
        <xdr:cNvSpPr/>
      </xdr:nvSpPr>
      <xdr:spPr>
        <a:xfrm>
          <a:off x="2728565" y="33602575"/>
          <a:ext cx="1000357" cy="627256"/>
        </a:xfrm>
        <a:prstGeom prst="rightArrow">
          <a:avLst/>
        </a:prstGeom>
        <a:solidFill>
          <a:srgbClr val="217346"/>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IN" sz="1100"/>
        </a:p>
      </xdr:txBody>
    </xdr:sp>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https://d.docs.live.net/37c650519e863f1e/Desktop/BEYOND%20BASICS/MS%20EXCEL%20SAMPLES/FORMULA%20TUTORIAL.xlsx" TargetMode="External"/><Relationship Id="rId1" Type="http://schemas.openxmlformats.org/officeDocument/2006/relationships/externalLinkPath" Target="/844bf9cf14afbe69/Documents/LESSON%206/MS%20EXCEL%20SAMPLES/FORMULA%20TUTORIAL.xlsx" TargetMode="External"/></Relationships>
</file>

<file path=xl/externalLinks/_rels/externalLink2.xml.rels><?xml version="1.0" encoding="UTF-8" standalone="yes"?>
<Relationships xmlns="http://schemas.openxmlformats.org/package/2006/relationships"><Relationship Id="rId2" Type="http://schemas.openxmlformats.org/officeDocument/2006/relationships/externalLinkPath" Target="https://d.docs.live.net/844bf9cf14afbe69/Documents/LESSON%205/BB%20FOLDER/Beyond_Basics_Lesson_5_All_LOOKUP_Functions.xlsx" TargetMode="External"/><Relationship Id="rId1" Type="http://schemas.openxmlformats.org/officeDocument/2006/relationships/externalLinkPath" Target="/844bf9cf14afbe69/Documents/LESSON%205/BB%20FOLDER/Beyond_Basics_Lesson_5_All_LOOKUP_Functions.xlsx" TargetMode="External"/></Relationships>
</file>

<file path=xl/externalLinks/_rels/externalLink3.xml.rels><?xml version="1.0" encoding="UTF-8" standalone="yes"?>
<Relationships xmlns="http://schemas.openxmlformats.org/package/2006/relationships"><Relationship Id="rId2" Type="http://schemas.openxmlformats.org/officeDocument/2006/relationships/externalLinkPath" Target="https://d.docs.live.net/37c650519e863f1e/Desktop/BEYOND%20BASICS/LESSON%203/LESSON%203%20CUSTOMER.xlsx" TargetMode="External"/><Relationship Id="rId1" Type="http://schemas.openxmlformats.org/officeDocument/2006/relationships/externalLinkPath" Target="/37c650519e863f1e/Desktop/BEYOND%20BASICS/LESSON%203/LESSON%203%20CUSTOMER.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Start"/>
      <sheetName val="Basics"/>
      <sheetName val="Introduction to Functions"/>
      <sheetName val="AVERAGE"/>
      <sheetName val="MIN &amp; MAX"/>
      <sheetName val="Date &amp; Time"/>
      <sheetName val="Joining text and numbers"/>
      <sheetName val="IF statements"/>
      <sheetName val="VLOOKUP"/>
      <sheetName val="Conditional Functions"/>
      <sheetName val="Function Wizard"/>
      <sheetName val="Formula Errors"/>
      <sheetName val="Learn more"/>
      <sheetName val="FORMULA TUTORIAL"/>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Start"/>
      <sheetName val="Table of Contents"/>
      <sheetName val="Chap_1"/>
      <sheetName val="C1.1"/>
      <sheetName val="C1.1S"/>
      <sheetName val="Chap_2"/>
      <sheetName val="C2.1"/>
      <sheetName val="C2.1S"/>
      <sheetName val="Chap_3"/>
      <sheetName val="C3.1"/>
      <sheetName val="C3.1S"/>
      <sheetName val="C3.2"/>
      <sheetName val="C3.3"/>
      <sheetName val="Chap_4"/>
      <sheetName val="C4.1"/>
      <sheetName val="C4.1S"/>
      <sheetName val="C4.2"/>
      <sheetName val="Boston"/>
      <sheetName val="Cleveland"/>
      <sheetName val="Miami"/>
      <sheetName val="C4.2S"/>
      <sheetName val="C4.3"/>
      <sheetName val="C4.3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Start"/>
      <sheetName val="Table of Contents"/>
      <sheetName val="Chap_1"/>
      <sheetName val="C1.1"/>
      <sheetName val="Chap_2"/>
      <sheetName val="C2.1"/>
      <sheetName val="C3.1"/>
      <sheetName val="C4.1"/>
      <sheetName val="C5.1"/>
      <sheetName val="Key_to_Success"/>
      <sheetName val="ULTIMATE_TEST"/>
    </sheetNames>
    <sheetDataSet>
      <sheetData sheetId="0"/>
      <sheetData sheetId="1"/>
      <sheetData sheetId="2"/>
      <sheetData sheetId="3"/>
      <sheetData sheetId="4"/>
      <sheetData sheetId="5"/>
      <sheetData sheetId="6"/>
      <sheetData sheetId="7">
        <row r="73">
          <cell r="D73">
            <v>1.08</v>
          </cell>
        </row>
      </sheetData>
      <sheetData sheetId="8"/>
      <sheetData sheetId="9"/>
      <sheetData sheetId="10"/>
    </sheetDataSet>
  </externalBook>
</externalLink>
</file>

<file path=xl/persons/person.xml><?xml version="1.0" encoding="utf-8"?>
<personList xmlns="http://schemas.microsoft.com/office/spreadsheetml/2018/threadedcomments" xmlns:x="http://schemas.openxmlformats.org/spreadsheetml/2006/mai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EF826002-A13F-446F-98F7-473D15FDD5C6}" name="Table1" displayName="Table1" ref="C97:G108" totalsRowShown="0">
  <tableColumns count="5">
    <tableColumn id="1" xr3:uid="{FC09B71F-B755-48CE-8FE5-0BE293D6D0C5}" name="Employee Name"/>
    <tableColumn id="2" xr3:uid="{7AB50AA0-0505-4D6C-BAE2-A7656B554A51}" name="Region"/>
    <tableColumn id="3" xr3:uid="{4575368C-98C5-4B17-8933-77E015F496E1}" name="Sales" dataDxfId="58"/>
    <tableColumn id="4" xr3:uid="{34667ABC-7571-4884-BEBC-50F06FAD1DB9}" name="AND"/>
    <tableColumn id="5" xr3:uid="{257BA212-96C1-43B0-B894-23F4DE80CB76}" name="AND2"/>
  </tableColumns>
  <tableStyleInfo name="TableStyleLight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5CE1079B-0791-4F10-8ADE-F19E492C1D4F}" name="Table2" displayName="Table2" ref="C121:H129" totalsRowShown="0" headerRowDxfId="57">
  <tableColumns count="6">
    <tableColumn id="1" xr3:uid="{827E0094-DAAA-4ED2-A73A-882B9E41BB72}" name="Product"/>
    <tableColumn id="2" xr3:uid="{AF5E1B43-8498-4B97-A096-CBEDE33AC64A}" name="2024" dataDxfId="56"/>
    <tableColumn id="3" xr3:uid="{C3A17F4E-6320-400C-9E77-520748142E77}" name="2025" dataDxfId="55"/>
    <tableColumn id="4" xr3:uid="{E92BA967-5C10-4A7E-AD02-7957501091A4}" name="2026" dataDxfId="54"/>
    <tableColumn id="5" xr3:uid="{A92F0076-DE74-4AFF-A3E8-2C2FAAAAC523}" name="2027" dataDxfId="53"/>
    <tableColumn id="6" xr3:uid="{E0FD67C0-66A8-4271-8265-4026FF065BFA}" name="Result"/>
  </tableColumns>
  <tableStyleInfo name="TableStyleLight14"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64247EC8-C963-4DC9-B4C1-2790FF8DD62E}" name="Table3" displayName="Table3" ref="C147:F157" totalsRowShown="0" headerRowDxfId="52">
  <tableColumns count="4">
    <tableColumn id="1" xr3:uid="{F3A28A5D-8373-45D4-A477-94AC692AEFB6}" name="Organization"/>
    <tableColumn id="2" xr3:uid="{7CFD0536-C07D-46F7-9CFA-D7BE88AC3DB8}" name="Credit Rating"/>
    <tableColumn id="3" xr3:uid="{75839726-861F-4AE4-B94A-10F5407E6217}" name="Last Year Sales" dataDxfId="51"/>
    <tableColumn id="4" xr3:uid="{9F18093F-3EA3-43F9-B88D-A6031261BCFF}" name="Is Review Required?"/>
  </tableColumns>
  <tableStyleInfo name="TableStyleLight13"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9" xr:uid="{E38F7A98-6CAC-4160-A1CB-6BB432EDD98D}" name="Table140" displayName="Table140" ref="C97:G108" totalsRowShown="0">
  <tableColumns count="5">
    <tableColumn id="1" xr3:uid="{CCA1F507-629E-42E5-9FC4-60048CA93FDE}" name="Employee Name"/>
    <tableColumn id="2" xr3:uid="{A24B7330-E60E-4C95-B2EE-E4E1F8A8D605}" name="Region"/>
    <tableColumn id="3" xr3:uid="{4498BFEE-32A6-4DFE-99A0-CDE097F27612}" name="Sales" dataDxfId="50"/>
    <tableColumn id="4" xr3:uid="{A140337F-A0DC-4AC4-8A48-92248D5C2CED}" name="AND">
      <calculatedColumnFormula>AND(Table140[[#This Row],[Region]]="boston",Table140[[#This Row],[Sales]]&gt;8500)</calculatedColumnFormula>
    </tableColumn>
    <tableColumn id="5" xr3:uid="{60EC950C-4F78-402C-9EA1-CFDAD77E477B}" name="AND2">
      <calculatedColumnFormula>AND(Table140[[#This Row],[Region]]=Region,Table140[[#This Row],[Sales]]&gt;Sales_Value)</calculatedColumnFormula>
    </tableColumn>
  </tableColumns>
  <tableStyleInfo name="TableStyleLight9"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0" xr:uid="{B8566A67-7BE7-46F5-9A91-41D4EB8ADE36}" name="Table241" displayName="Table241" ref="C121:H129" totalsRowShown="0" headerRowDxfId="49">
  <tableColumns count="6">
    <tableColumn id="1" xr3:uid="{7F0EB81C-7325-4C96-9399-7CB9EDDFF2C1}" name="Product"/>
    <tableColumn id="2" xr3:uid="{B93DA967-B0F0-4609-9DF7-3069BDC0C3F3}" name="2024" dataDxfId="48"/>
    <tableColumn id="3" xr3:uid="{35FD4DAC-FB63-4409-98F9-6E51BAF2B619}" name="2025" dataDxfId="47"/>
    <tableColumn id="4" xr3:uid="{AC4E4763-AD36-450E-89EA-2A9A44DDB1D6}" name="2026" dataDxfId="46"/>
    <tableColumn id="5" xr3:uid="{2B8A1641-25AD-47CE-8929-06F55EAFA362}" name="2027" dataDxfId="45"/>
    <tableColumn id="6" xr3:uid="{52B92EBD-C1DB-4A1E-B05D-8EECF3C920C4}" name="Result">
      <calculatedColumnFormula>AND(Table241[[#This Row],[2025]]&gt;Table241[[#This Row],[2024]],Table241[[#This Row],[2026]]&gt;Table241[[#This Row],[2025]],Table241[[#This Row],[2027]]&gt;Table241[[#This Row],[2026]])</calculatedColumnFormula>
    </tableColumn>
  </tableColumns>
  <tableStyleInfo name="TableStyleLight14"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1" xr:uid="{81D65B8F-74A3-4EC6-A544-054569F703FF}" name="Table342" displayName="Table342" ref="C147:F157" totalsRowShown="0" headerRowDxfId="44">
  <tableColumns count="4">
    <tableColumn id="1" xr3:uid="{F8FABC6E-5F74-4CFC-AD9B-EEAADBC19826}" name="Organization"/>
    <tableColumn id="2" xr3:uid="{4B9B3A6D-D98F-4BF1-B88B-FEF2EB4F4A39}" name="Credit Rating"/>
    <tableColumn id="3" xr3:uid="{F3FFE70B-0382-4F33-B27F-C14554480205}" name="Last Year Sales" dataDxfId="43"/>
    <tableColumn id="4" xr3:uid="{A8789E38-6373-485C-8161-D6ADF243C5E8}" name="Is Review Required?">
      <calculatedColumnFormula>NOT(OR(Table342[[#This Row],[Credit Rating]]&gt;=$E$142,Table342[[#This Row],[Last Year Sales]]&gt;=$E$143))</calculatedColumnFormula>
    </tableColumn>
  </tableColumns>
  <tableStyleInfo name="TableStyleLight13"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BB77EE51-CEEE-4686-AFDC-B638E43C6F42}" name="Table4" displayName="Table4" ref="D7:F17" totalsRowShown="0" headerRowDxfId="42">
  <tableColumns count="3">
    <tableColumn id="1" xr3:uid="{C351ABAB-EAB6-4C16-B112-88BD196D2F01}" name="Student" dataDxfId="41"/>
    <tableColumn id="2" xr3:uid="{4897BF08-32C7-4F26-A481-A5541CAE1375}" name="Score" dataDxfId="40"/>
    <tableColumn id="3" xr3:uid="{D4DD8AA1-FA36-4CD9-9886-9C17EB5B561C}" name="Result"/>
  </tableColumns>
  <tableStyleInfo name="TableStyleLight14"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DBDD806C-ED8C-4EE0-9331-4FD14011E75C}" name="Table5" displayName="Table5" ref="D87:F97" totalsRowShown="0">
  <tableColumns count="3">
    <tableColumn id="1" xr3:uid="{7FE89781-A1B9-48A1-BC4F-95D06BBA98CB}" name="Invoice Number" dataDxfId="39"/>
    <tableColumn id="2" xr3:uid="{D150943E-D7BF-4BA0-AAE3-EC06A608D420}" name="Due Date" dataDxfId="38"/>
    <tableColumn id="3" xr3:uid="{9E4B0944-B51F-49FB-9FE9-612B321B6DCA}" name="Result"/>
  </tableColumns>
  <tableStyleInfo name="TableStyleLight9"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12144F1B-C955-47BF-BF17-7E685E06F26C}" name="Table6" displayName="Table6" ref="D33:F46" totalsRowShown="0" headerRowDxfId="37">
  <tableColumns count="3">
    <tableColumn id="1" xr3:uid="{348C3DC3-EBCD-4A6F-ADEF-958DAF6F43C5}" name="Salesperson" dataDxfId="36"/>
    <tableColumn id="2" xr3:uid="{2C2AB3D5-54F5-4824-AF61-9A4B2950F4AE}" name="Sales Value" dataDxfId="35"/>
    <tableColumn id="3" xr3:uid="{242A8979-378F-4290-B9E1-A2CA09489895}" name="Commission Amount" dataDxfId="34"/>
  </tableColumns>
  <tableStyleInfo name="TableStyleLight9"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21DEAFF1-B5B3-47D2-A86F-8C0BD642B159}" name="Table8" displayName="Table8" ref="D116:F132" totalsRowShown="0" headerRowDxfId="33">
  <tableColumns count="3">
    <tableColumn id="1" xr3:uid="{BC3EEE97-EFFC-46C7-82D6-A38933CF7F4F}" name="Outerwear Type" dataDxfId="32"/>
    <tableColumn id="2" xr3:uid="{B560142E-820B-4806-B611-ECB423705D2C}" name="Color" dataDxfId="31"/>
    <tableColumn id="3" xr3:uid="{872E5F7E-D819-46DB-91F0-B958D4090B7D}" name="Result"/>
  </tableColumns>
  <tableStyleInfo name="TableStyleLight8"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55C18C30-CC85-42FE-A6D4-B49779021790}" name="Table7" displayName="Table7" ref="D60:F71" totalsRowShown="0" headerRowDxfId="30">
  <tableColumns count="3">
    <tableColumn id="1" xr3:uid="{7795EF56-4B64-48D9-8AAB-A6D9AAA4D4CF}" name="Salesperson"/>
    <tableColumn id="2" xr3:uid="{3139E01B-44B2-432E-BEF4-88B87392FC0C}" name="Extra Sales" dataDxfId="29"/>
    <tableColumn id="3" xr3:uid="{BBDD3143-8156-4306-A3B8-414BACAE570A}" name="Bonus Amount"/>
  </tableColumns>
  <tableStyleInfo name="TableStyleLight14"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7" xr:uid="{80FDD6D5-312F-4C24-9E8B-82B212A603E2}" name="Table428" displayName="Table428" ref="D7:F17" totalsRowShown="0" headerRowDxfId="28">
  <tableColumns count="3">
    <tableColumn id="1" xr3:uid="{84A6DB53-0353-41B2-9F7A-3F1ED9A99E92}" name="Student" dataDxfId="27"/>
    <tableColumn id="2" xr3:uid="{B3732ED1-3CB5-47CE-824E-7750FA68BE09}" name="Score" dataDxfId="26"/>
    <tableColumn id="3" xr3:uid="{5674BD8B-3DAF-4F94-94D8-0306EB8C0887}" name="Result">
      <calculatedColumnFormula>IF(Table428[[#This Row],[Score]]&gt;=50,"Pass","Fail")</calculatedColumnFormula>
    </tableColumn>
  </tableColumns>
  <tableStyleInfo name="TableStyleLight14" showFirstColumn="0" showLastColumn="0" showRowStripes="1"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8" xr:uid="{AA3623BE-70B3-45E9-97A1-149A454D636F}" name="Table529" displayName="Table529" ref="D87:F97" totalsRowShown="0">
  <tableColumns count="3">
    <tableColumn id="1" xr3:uid="{19D97C6B-37BD-4FD4-B1C8-76B516C99F7E}" name="Invoice Number" dataDxfId="25"/>
    <tableColumn id="2" xr3:uid="{C4767455-2176-4425-A00F-67B0437C6242}" name="Due Date" dataDxfId="24"/>
    <tableColumn id="3" xr3:uid="{3E1E8EBD-C885-4158-B5B4-F25D354301C7}" name="Result">
      <calculatedColumnFormula>IF(TEXT(DATE(YEAR(TODAY()),MONTH(TODAY())+1,DAY(1)),"mmmyyyy")=TEXT(Table529[[#This Row],[Due Date]],"mmmyyyy"),"Due Next Month","")</calculatedColumnFormula>
    </tableColumn>
  </tableColumns>
  <tableStyleInfo name="TableStyleLight9" showFirstColumn="0" showLastColumn="0" showRowStripes="1" showColumnStripes="0"/>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9" xr:uid="{D863A4A7-EBF2-43C7-94D1-85E0332C1F68}" name="Table630" displayName="Table630" ref="D33:F46" totalsRowShown="0" headerRowDxfId="23">
  <tableColumns count="3">
    <tableColumn id="1" xr3:uid="{9823337A-AFDD-48B7-9023-54AA44A097F6}" name="Salesperson" dataDxfId="22"/>
    <tableColumn id="2" xr3:uid="{27EA48D5-1931-4B84-9021-45F7AAB9B705}" name="Sales Value" dataDxfId="21"/>
    <tableColumn id="3" xr3:uid="{F8690C80-2E8D-4E6F-B0A6-DB422E497F8C}" name="Commission Amount" dataDxfId="20">
      <calculatedColumnFormula>IF(Table630[[#This Row],[Sales Value]]&gt;=6500,Table630[[#This Row],[Sales Value]]*0.15,Table630[[#This Row],[Sales Value]]*0.1)</calculatedColumnFormula>
    </tableColumn>
  </tableColumns>
  <tableStyleInfo name="TableStyleLight9" showFirstColumn="0" showLastColumn="0" showRowStripes="1" showColumnStripes="0"/>
</table>
</file>

<file path=xl/tables/table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0" xr:uid="{6757683B-C708-437A-A8FA-FAC6586DF148}" name="Table831" displayName="Table831" ref="D116:F132" totalsRowShown="0" headerRowDxfId="19">
  <tableColumns count="3">
    <tableColumn id="1" xr3:uid="{A2F1C25C-70B6-49C8-A178-2209F9452B30}" name="Outerwear Type" dataDxfId="18"/>
    <tableColumn id="2" xr3:uid="{0A2DC7A8-7B80-44D5-A8D8-BCB826D51843}" name="Color" dataDxfId="17"/>
    <tableColumn id="3" xr3:uid="{10D094D0-59A5-4455-8DA3-7EA5BCE76353}" name="Result">
      <calculatedColumnFormula>IF(OR(Table831[[#This Row],[Color]]=Red,Table831[[#This Row],[Color]]=Blue,Table831[[#This Row],[Color]]=Pink),"Match","X")</calculatedColumnFormula>
    </tableColumn>
  </tableColumns>
  <tableStyleInfo name="TableStyleLight8" showFirstColumn="0" showLastColumn="0" showRowStripes="1" showColumnStripes="0"/>
</table>
</file>

<file path=xl/tables/table1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1" xr:uid="{EA61DDB2-6B4E-4FE8-A5A6-7CC40E5E9F77}" name="Table732" displayName="Table732" ref="D60:F71" totalsRowShown="0" headerRowDxfId="16">
  <tableColumns count="3">
    <tableColumn id="1" xr3:uid="{F8F158AF-C197-4733-9BE1-FE77669A1645}" name="Salesperson"/>
    <tableColumn id="2" xr3:uid="{2BC9603D-586B-4E1A-A7EB-E95DF3B6592D}" name="Extra Sales" dataDxfId="15"/>
    <tableColumn id="3" xr3:uid="{19A44FC1-BABA-417F-9A0C-FC8FCEEB2059}" name="Bonus Amount">
      <calculatedColumnFormula>IF(NOT(ISBLANK(Table732[[#This Row],[Extra Sales]])),DOLLAR(Table732[[#This Row],[Extra Sales]]*$F$58,0),"No Bonus")</calculatedColumnFormula>
    </tableColumn>
  </tableColumns>
  <tableStyleInfo name="TableStyleLight14" showFirstColumn="0" showLastColumn="0" showRowStripes="1" showColumnStripes="0"/>
</table>
</file>

<file path=xl/tables/table1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C09A4E61-4DB1-4673-9C83-3BC5ACC9507A}" name="Table9" displayName="Table9" ref="D12:F25" totalsRowShown="0" headerRowDxfId="14">
  <tableColumns count="3">
    <tableColumn id="1" xr3:uid="{4BCC574E-3E23-40ED-B2E2-864685706061}" name="Salesperson" dataDxfId="13"/>
    <tableColumn id="2" xr3:uid="{538E63D7-90D1-4B4F-8DD9-7CE0D77B55F1}" name="Sales Value" dataDxfId="12"/>
    <tableColumn id="3" xr3:uid="{2FFEBA97-DA47-423B-8430-D99B73175F94}" name="Commission Amount"/>
  </tableColumns>
  <tableStyleInfo name="TableStyleLight9" showFirstColumn="0" showLastColumn="0" showRowStripes="1" showColumnStripes="0"/>
</table>
</file>

<file path=xl/tables/table1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165D19A0-E490-49E1-B156-058D5EC5FE33}" name="Table10" displayName="Table10" ref="D76:F89" totalsRowShown="0" headerRowDxfId="11">
  <tableColumns count="3">
    <tableColumn id="1" xr3:uid="{C85CC4FC-4830-48BB-B4B5-FCC61BCCAF0C}" name="Salesperson"/>
    <tableColumn id="2" xr3:uid="{80B01B9E-9CC4-4150-8BDF-8AFEC02CCAE8}" name="Employment Status" dataDxfId="10"/>
    <tableColumn id="3" xr3:uid="{61137C1E-FF93-436A-831D-81980EE00751}" name="Result"/>
  </tableColumns>
  <tableStyleInfo name="TableStyleLight10" showFirstColumn="0" showLastColumn="0" showRowStripes="1" showColumnStripes="0"/>
</table>
</file>

<file path=xl/tables/table1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4" xr:uid="{CD361A82-687F-4DDE-9DB2-138BCD397D09}" name="Table34" displayName="Table34" ref="D145:F158" totalsRowShown="0">
  <tableColumns count="3">
    <tableColumn id="1" xr3:uid="{A0C635EC-9F56-41DB-A136-7EEF720811E2}" name="Product Code"/>
    <tableColumn id="2" xr3:uid="{A7A7B98B-4F4C-4685-BD54-B8A2F72D702A}" name="Sales Value" dataDxfId="9"/>
    <tableColumn id="3" xr3:uid="{388688C8-14B1-4B94-9207-AB36403D367D}" name="Gross Profit" dataDxfId="8"/>
  </tableColumns>
  <tableStyleInfo name="TableStyleLight14" showFirstColumn="0" showLastColumn="0" showRowStripes="1" showColumnStripes="0"/>
</table>
</file>

<file path=xl/tables/table2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2" xr:uid="{11E7BC7D-C737-4822-A679-A461AE1FFEC8}" name="Table933" displayName="Table933" ref="D12:F25" totalsRowShown="0" headerRowDxfId="7">
  <tableColumns count="3">
    <tableColumn id="1" xr3:uid="{3D434B1A-D180-4FCC-BE70-5A9C5DA0ADBE}" name="Salesperson" dataDxfId="6"/>
    <tableColumn id="2" xr3:uid="{101171FE-EF49-42F8-A243-22B9EE0F3A4F}" name="Sales Value" dataDxfId="5"/>
    <tableColumn id="3" xr3:uid="{B8411C32-BD85-4797-AA3E-FAA548EC29B7}" name="Commission Amount">
      <calculatedColumnFormula array="1">_xlfn.IFS(Table933[[#This Row],[Sales Value]]&lt;5000,$E$8,Table933[[#This Row],[Sales Value]]&lt;=10000,Table933[[#This Row],[Sales Value]]*$E$9,TRUE,Table933[[#This Row],[Sales Value]]*$E$10)</calculatedColumnFormula>
    </tableColumn>
  </tableColumns>
  <tableStyleInfo name="TableStyleLight9" showFirstColumn="0" showLastColumn="0" showRowStripes="1" showColumnStripes="0"/>
</table>
</file>

<file path=xl/tables/table2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3" xr:uid="{C062C105-4FCC-4747-B1C7-4E13029C0F1F}" name="Table1034" displayName="Table1034" ref="D76:F89" totalsRowShown="0" headerRowDxfId="4">
  <tableColumns count="3">
    <tableColumn id="1" xr3:uid="{89D1DDB6-2C70-4C86-8E06-64A7FD2FD564}" name="Salesperson"/>
    <tableColumn id="2" xr3:uid="{380DEE62-AE03-415B-B0A8-A393158A2316}" name="Employment Status" dataDxfId="3"/>
    <tableColumn id="3" xr3:uid="{FDD3DCD6-6A6C-4607-BAC1-CBEBD599549F}" name="Result">
      <calculatedColumnFormula array="1">_xlfn.SWITCH(Table1034[[#This Row],[Employment Status]],1,"Full-time",2,"Part-time",3,"Contract",4,"Intern","Unknown Status")</calculatedColumnFormula>
    </tableColumn>
  </tableColumns>
  <tableStyleInfo name="TableStyleLight10" showFirstColumn="0" showLastColumn="0" showRowStripes="1" showColumnStripes="0"/>
</table>
</file>

<file path=xl/tables/table2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8" xr:uid="{CC6D163B-4264-415D-8E01-493B1D326F04}" name="Table3439" displayName="Table3439" ref="D145:F158" totalsRowShown="0">
  <tableColumns count="3">
    <tableColumn id="1" xr3:uid="{2B8E94E0-3EAC-42DA-AAE7-80982F42E935}" name="Product Code"/>
    <tableColumn id="2" xr3:uid="{065777FF-312E-49CC-9F4A-5A7DA62CFCEA}" name="Sales Value" dataDxfId="2"/>
    <tableColumn id="3" xr3:uid="{9FB841B8-7C8D-4088-910D-A21B6A5D882A}" name="Gross Profit" dataDxfId="1">
      <calculatedColumnFormula array="1">_xlfn.SWITCH(LEFT(Table3439[[#This Row],[Product Code]],FIND("-",Table3439[[#This Row],[Product Code]])-1),"BS",0.35,"BAK",0.45,"MT",0.55)*Table3439[[#This Row],[Sales Value]]</calculatedColumnFormula>
    </tableColumn>
  </tableColumns>
  <tableStyleInfo name="TableStyleLight14"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drawing" Target="../drawings/drawing4.xml"/><Relationship Id="rId4" Type="http://schemas.openxmlformats.org/officeDocument/2006/relationships/table" Target="../tables/table3.xml"/></Relationships>
</file>

<file path=xl/worksheets/_rels/sheet5.xml.rels><?xml version="1.0" encoding="UTF-8" standalone="yes"?>
<Relationships xmlns="http://schemas.openxmlformats.org/package/2006/relationships"><Relationship Id="rId3" Type="http://schemas.openxmlformats.org/officeDocument/2006/relationships/table" Target="../tables/table5.xml"/><Relationship Id="rId2" Type="http://schemas.openxmlformats.org/officeDocument/2006/relationships/table" Target="../tables/table4.xml"/><Relationship Id="rId1" Type="http://schemas.openxmlformats.org/officeDocument/2006/relationships/drawing" Target="../drawings/drawing5.xml"/><Relationship Id="rId4" Type="http://schemas.openxmlformats.org/officeDocument/2006/relationships/table" Target="../tables/table6.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3" Type="http://schemas.openxmlformats.org/officeDocument/2006/relationships/table" Target="../tables/table8.xml"/><Relationship Id="rId2" Type="http://schemas.openxmlformats.org/officeDocument/2006/relationships/table" Target="../tables/table7.xml"/><Relationship Id="rId1" Type="http://schemas.openxmlformats.org/officeDocument/2006/relationships/drawing" Target="../drawings/drawing7.xml"/><Relationship Id="rId6" Type="http://schemas.openxmlformats.org/officeDocument/2006/relationships/table" Target="../tables/table11.xml"/><Relationship Id="rId5" Type="http://schemas.openxmlformats.org/officeDocument/2006/relationships/table" Target="../tables/table10.xml"/><Relationship Id="rId4" Type="http://schemas.openxmlformats.org/officeDocument/2006/relationships/table" Target="../tables/table9.xml"/></Relationships>
</file>

<file path=xl/worksheets/_rels/sheet8.xml.rels><?xml version="1.0" encoding="UTF-8" standalone="yes"?>
<Relationships xmlns="http://schemas.openxmlformats.org/package/2006/relationships"><Relationship Id="rId3" Type="http://schemas.openxmlformats.org/officeDocument/2006/relationships/table" Target="../tables/table13.xml"/><Relationship Id="rId2" Type="http://schemas.openxmlformats.org/officeDocument/2006/relationships/table" Target="../tables/table12.xml"/><Relationship Id="rId1" Type="http://schemas.openxmlformats.org/officeDocument/2006/relationships/drawing" Target="../drawings/drawing8.xml"/><Relationship Id="rId6" Type="http://schemas.openxmlformats.org/officeDocument/2006/relationships/table" Target="../tables/table16.xml"/><Relationship Id="rId5" Type="http://schemas.openxmlformats.org/officeDocument/2006/relationships/table" Target="../tables/table15.xml"/><Relationship Id="rId4" Type="http://schemas.openxmlformats.org/officeDocument/2006/relationships/table" Target="../tables/table14.xml"/></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4.bin"/></Relationships>
</file>

<file path=xl/worksheets/_rels/sheet10.xml.rels><?xml version="1.0" encoding="UTF-8" standalone="yes"?>
<Relationships xmlns="http://schemas.openxmlformats.org/package/2006/relationships"><Relationship Id="rId3" Type="http://schemas.openxmlformats.org/officeDocument/2006/relationships/table" Target="../tables/table18.xml"/><Relationship Id="rId2" Type="http://schemas.openxmlformats.org/officeDocument/2006/relationships/table" Target="../tables/table17.xml"/><Relationship Id="rId1" Type="http://schemas.openxmlformats.org/officeDocument/2006/relationships/drawing" Target="../drawings/drawing10.xml"/><Relationship Id="rId4" Type="http://schemas.openxmlformats.org/officeDocument/2006/relationships/table" Target="../tables/table19.xml"/></Relationships>
</file>

<file path=xl/worksheets/_rels/sheet11.xml.rels><?xml version="1.0" encoding="UTF-8" standalone="yes"?>
<Relationships xmlns="http://schemas.openxmlformats.org/package/2006/relationships"><Relationship Id="rId3" Type="http://schemas.openxmlformats.org/officeDocument/2006/relationships/table" Target="../tables/table21.xml"/><Relationship Id="rId2" Type="http://schemas.openxmlformats.org/officeDocument/2006/relationships/table" Target="../tables/table20.xml"/><Relationship Id="rId1" Type="http://schemas.openxmlformats.org/officeDocument/2006/relationships/drawing" Target="../drawings/drawing11.xml"/><Relationship Id="rId4" Type="http://schemas.openxmlformats.org/officeDocument/2006/relationships/table" Target="../tables/table2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446F72-548A-4957-A039-FC8399DC7DCF}">
  <sheetPr>
    <tabColor rgb="FF217346"/>
    <pageSetUpPr autoPageBreaks="0"/>
  </sheetPr>
  <dimension ref="A1:A5"/>
  <sheetViews>
    <sheetView showGridLines="0" showRowColHeaders="0" tabSelected="1" zoomScale="115" zoomScaleNormal="115" workbookViewId="0">
      <selection activeCell="A2" sqref="A2"/>
    </sheetView>
  </sheetViews>
  <sheetFormatPr defaultColWidth="11.140625" defaultRowHeight="20.25" customHeight="1" x14ac:dyDescent="0.25"/>
  <cols>
    <col min="1" max="1" width="129.7109375" style="2" customWidth="1"/>
    <col min="2" max="2" width="3.5703125" style="2" customWidth="1"/>
    <col min="3" max="16384" width="11.140625" style="2"/>
  </cols>
  <sheetData>
    <row r="1" spans="1:1" ht="20.25" customHeight="1" x14ac:dyDescent="1.25">
      <c r="A1" s="1"/>
    </row>
    <row r="2" spans="1:1" ht="102" customHeight="1" x14ac:dyDescent="0.25">
      <c r="A2" s="8" t="s">
        <v>12</v>
      </c>
    </row>
    <row r="3" spans="1:1" ht="45" x14ac:dyDescent="0.35">
      <c r="A3" s="3" t="s">
        <v>23</v>
      </c>
    </row>
    <row r="4" spans="1:1" ht="264" customHeight="1" x14ac:dyDescent="0.25">
      <c r="A4" s="4" t="s">
        <v>0</v>
      </c>
    </row>
    <row r="5" spans="1:1" ht="20.25" customHeight="1" x14ac:dyDescent="0.35">
      <c r="A5" s="3"/>
    </row>
  </sheetData>
  <pageMargins left="0.7" right="0.7" top="0.75" bottom="0.75" header="0.3" footer="0.3"/>
  <pageSetup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E7E0A5-5C4E-4152-9619-80571B045F1E}">
  <sheetPr>
    <tabColor theme="5" tint="-0.249977111117893"/>
  </sheetPr>
  <dimension ref="C1:L108"/>
  <sheetViews>
    <sheetView showGridLines="0" showRowColHeaders="0" zoomScale="130" zoomScaleNormal="130" workbookViewId="0">
      <pane ySplit="1" topLeftCell="A2" activePane="bottomLeft" state="frozen"/>
      <selection pane="bottomLeft" activeCell="A2" sqref="A2"/>
    </sheetView>
  </sheetViews>
  <sheetFormatPr defaultRowHeight="15" x14ac:dyDescent="0.25"/>
  <cols>
    <col min="1" max="16384" width="9.140625" style="5"/>
  </cols>
  <sheetData>
    <row r="1" spans="4:11" s="6" customFormat="1" ht="44.25" customHeight="1" thickBot="1" x14ac:dyDescent="0.3">
      <c r="H1" s="7" t="s">
        <v>12</v>
      </c>
    </row>
    <row r="7" spans="4:11" x14ac:dyDescent="0.25">
      <c r="H7"/>
    </row>
    <row r="10" spans="4:11" x14ac:dyDescent="0.25">
      <c r="D10" s="79"/>
      <c r="E10" s="80"/>
      <c r="F10" s="80"/>
      <c r="G10" s="80"/>
      <c r="H10" s="80"/>
      <c r="I10" s="80"/>
      <c r="J10" s="80"/>
      <c r="K10" s="81"/>
    </row>
    <row r="11" spans="4:11" x14ac:dyDescent="0.25">
      <c r="D11" s="82"/>
      <c r="E11" s="83"/>
      <c r="F11" s="83"/>
      <c r="G11" s="83"/>
      <c r="H11" s="83"/>
      <c r="I11" s="83"/>
      <c r="J11" s="83"/>
      <c r="K11" s="84"/>
    </row>
    <row r="12" spans="4:11" x14ac:dyDescent="0.25">
      <c r="D12" s="82"/>
      <c r="E12" s="83"/>
      <c r="F12" s="83"/>
      <c r="G12" s="83"/>
      <c r="H12" s="83"/>
      <c r="I12" s="83"/>
      <c r="J12" s="83"/>
      <c r="K12" s="84"/>
    </row>
    <row r="13" spans="4:11" x14ac:dyDescent="0.25">
      <c r="D13" s="85"/>
      <c r="E13" s="86"/>
      <c r="F13" s="86"/>
      <c r="G13" s="86"/>
      <c r="H13" s="86"/>
      <c r="I13" s="86"/>
      <c r="J13" s="86"/>
      <c r="K13" s="87"/>
    </row>
    <row r="14" spans="4:11" x14ac:dyDescent="0.25">
      <c r="D14" s="79"/>
      <c r="E14" s="80"/>
      <c r="F14" s="80"/>
      <c r="G14" s="80"/>
      <c r="H14" s="80"/>
      <c r="I14" s="80"/>
      <c r="J14" s="80"/>
      <c r="K14" s="81"/>
    </row>
    <row r="15" spans="4:11" x14ac:dyDescent="0.25">
      <c r="D15" s="82"/>
      <c r="E15" s="83"/>
      <c r="F15" s="83"/>
      <c r="G15" s="83"/>
      <c r="H15" s="83"/>
      <c r="I15" s="83"/>
      <c r="J15" s="83"/>
      <c r="K15" s="84"/>
    </row>
    <row r="16" spans="4:11" x14ac:dyDescent="0.25">
      <c r="D16" s="82"/>
      <c r="E16" s="83"/>
      <c r="F16" s="83"/>
      <c r="G16" s="83"/>
      <c r="H16" s="83"/>
      <c r="I16" s="83"/>
      <c r="J16" s="83"/>
      <c r="K16" s="84"/>
    </row>
    <row r="17" spans="4:11" x14ac:dyDescent="0.25">
      <c r="D17" s="85"/>
      <c r="E17" s="86"/>
      <c r="F17" s="86"/>
      <c r="G17" s="86"/>
      <c r="H17" s="86"/>
      <c r="I17" s="86"/>
      <c r="J17" s="86"/>
      <c r="K17" s="87"/>
    </row>
    <row r="18" spans="4:11" x14ac:dyDescent="0.25">
      <c r="D18" s="79"/>
      <c r="E18" s="80"/>
      <c r="F18" s="80"/>
      <c r="G18" s="80"/>
      <c r="H18" s="80"/>
      <c r="I18" s="80"/>
      <c r="J18" s="80"/>
      <c r="K18" s="81"/>
    </row>
    <row r="19" spans="4:11" x14ac:dyDescent="0.25">
      <c r="D19" s="82"/>
      <c r="E19" s="83"/>
      <c r="F19" s="83"/>
      <c r="G19" s="83"/>
      <c r="H19" s="83"/>
      <c r="I19" s="83"/>
      <c r="J19" s="83"/>
      <c r="K19" s="84"/>
    </row>
    <row r="20" spans="4:11" x14ac:dyDescent="0.25">
      <c r="D20" s="82"/>
      <c r="E20" s="83"/>
      <c r="F20" s="83"/>
      <c r="G20" s="83"/>
      <c r="H20" s="83"/>
      <c r="I20" s="83"/>
      <c r="J20" s="83"/>
      <c r="K20" s="84"/>
    </row>
    <row r="21" spans="4:11" x14ac:dyDescent="0.25">
      <c r="D21" s="85"/>
      <c r="E21" s="86"/>
      <c r="F21" s="86"/>
      <c r="G21" s="86"/>
      <c r="H21" s="86"/>
      <c r="I21" s="86"/>
      <c r="J21" s="86"/>
      <c r="K21" s="87"/>
    </row>
    <row r="22" spans="4:11" x14ac:dyDescent="0.25">
      <c r="D22" s="79"/>
      <c r="E22" s="80"/>
      <c r="F22" s="80"/>
      <c r="G22" s="80"/>
      <c r="H22" s="80"/>
      <c r="I22" s="80"/>
      <c r="J22" s="80"/>
      <c r="K22" s="81"/>
    </row>
    <row r="23" spans="4:11" x14ac:dyDescent="0.25">
      <c r="D23" s="82"/>
      <c r="E23" s="83"/>
      <c r="F23" s="83"/>
      <c r="G23" s="83"/>
      <c r="H23" s="83"/>
      <c r="I23" s="83"/>
      <c r="J23" s="83"/>
      <c r="K23" s="84"/>
    </row>
    <row r="24" spans="4:11" x14ac:dyDescent="0.25">
      <c r="D24" s="82"/>
      <c r="E24" s="83"/>
      <c r="F24" s="83"/>
      <c r="G24" s="83"/>
      <c r="H24" s="83"/>
      <c r="I24" s="83"/>
      <c r="J24" s="83"/>
      <c r="K24" s="84"/>
    </row>
    <row r="25" spans="4:11" x14ac:dyDescent="0.25">
      <c r="D25" s="85"/>
      <c r="E25" s="86"/>
      <c r="F25" s="86"/>
      <c r="G25" s="86"/>
      <c r="H25" s="86"/>
      <c r="I25" s="86"/>
      <c r="J25" s="86"/>
      <c r="K25" s="87"/>
    </row>
    <row r="26" spans="4:11" x14ac:dyDescent="0.25">
      <c r="D26" s="79"/>
      <c r="E26" s="80"/>
      <c r="F26" s="80"/>
      <c r="G26" s="80"/>
      <c r="H26" s="80"/>
      <c r="I26" s="80"/>
      <c r="J26" s="80"/>
      <c r="K26" s="81"/>
    </row>
    <row r="27" spans="4:11" x14ac:dyDescent="0.25">
      <c r="D27" s="82"/>
      <c r="E27" s="83"/>
      <c r="F27" s="83"/>
      <c r="G27" s="83"/>
      <c r="H27" s="83"/>
      <c r="I27" s="83"/>
      <c r="J27" s="83"/>
      <c r="K27" s="84"/>
    </row>
    <row r="28" spans="4:11" x14ac:dyDescent="0.25">
      <c r="D28" s="82"/>
      <c r="E28" s="83"/>
      <c r="F28" s="83"/>
      <c r="G28" s="83"/>
      <c r="H28" s="83"/>
      <c r="I28" s="83"/>
      <c r="J28" s="83"/>
      <c r="K28" s="84"/>
    </row>
    <row r="29" spans="4:11" x14ac:dyDescent="0.25">
      <c r="D29" s="85"/>
      <c r="E29" s="86"/>
      <c r="F29" s="86"/>
      <c r="G29" s="86"/>
      <c r="H29" s="86"/>
      <c r="I29" s="86"/>
      <c r="J29" s="86"/>
      <c r="K29" s="87"/>
    </row>
    <row r="30" spans="4:11" x14ac:dyDescent="0.25">
      <c r="D30" s="79"/>
      <c r="E30" s="80"/>
      <c r="F30" s="80"/>
      <c r="G30" s="80"/>
      <c r="H30" s="80"/>
      <c r="I30" s="80"/>
      <c r="J30" s="80"/>
      <c r="K30" s="81"/>
    </row>
    <row r="31" spans="4:11" x14ac:dyDescent="0.25">
      <c r="D31" s="82"/>
      <c r="E31" s="83"/>
      <c r="F31" s="83"/>
      <c r="G31" s="83"/>
      <c r="H31" s="83"/>
      <c r="I31" s="83"/>
      <c r="J31" s="83"/>
      <c r="K31" s="84"/>
    </row>
    <row r="32" spans="4:11" x14ac:dyDescent="0.25">
      <c r="D32" s="82"/>
      <c r="E32" s="83"/>
      <c r="F32" s="83"/>
      <c r="G32" s="83"/>
      <c r="H32" s="83"/>
      <c r="I32" s="83"/>
      <c r="J32" s="83"/>
      <c r="K32" s="84"/>
    </row>
    <row r="33" spans="4:11" x14ac:dyDescent="0.25">
      <c r="D33" s="85"/>
      <c r="E33" s="86"/>
      <c r="F33" s="86"/>
      <c r="G33" s="86"/>
      <c r="H33" s="86"/>
      <c r="I33" s="86"/>
      <c r="J33" s="86"/>
      <c r="K33" s="87"/>
    </row>
    <row r="34" spans="4:11" x14ac:dyDescent="0.25">
      <c r="D34" s="79"/>
      <c r="E34" s="80"/>
      <c r="F34" s="80"/>
      <c r="G34" s="80"/>
      <c r="H34" s="80"/>
      <c r="I34" s="80"/>
      <c r="J34" s="80"/>
      <c r="K34" s="81"/>
    </row>
    <row r="35" spans="4:11" x14ac:dyDescent="0.25">
      <c r="D35" s="82"/>
      <c r="E35" s="83"/>
      <c r="F35" s="83"/>
      <c r="G35" s="83"/>
      <c r="H35" s="83"/>
      <c r="I35" s="83"/>
      <c r="J35" s="83"/>
      <c r="K35" s="84"/>
    </row>
    <row r="36" spans="4:11" x14ac:dyDescent="0.25">
      <c r="D36" s="82"/>
      <c r="E36" s="83"/>
      <c r="F36" s="83"/>
      <c r="G36" s="83"/>
      <c r="H36" s="83"/>
      <c r="I36" s="83"/>
      <c r="J36" s="83"/>
      <c r="K36" s="84"/>
    </row>
    <row r="37" spans="4:11" x14ac:dyDescent="0.25">
      <c r="D37" s="85"/>
      <c r="E37" s="86"/>
      <c r="F37" s="86"/>
      <c r="G37" s="86"/>
      <c r="H37" s="86"/>
      <c r="I37" s="86"/>
      <c r="J37" s="86"/>
      <c r="K37" s="87"/>
    </row>
    <row r="54" spans="3:12" ht="15.75" thickBot="1" x14ac:dyDescent="0.3"/>
    <row r="55" spans="3:12" ht="15" customHeight="1" x14ac:dyDescent="0.25">
      <c r="C55" s="70" t="s">
        <v>15</v>
      </c>
      <c r="D55" s="71"/>
      <c r="E55" s="71"/>
      <c r="F55" s="71"/>
      <c r="G55" s="71"/>
      <c r="H55" s="71"/>
      <c r="I55" s="71"/>
      <c r="J55" s="71"/>
      <c r="K55" s="71"/>
      <c r="L55" s="72"/>
    </row>
    <row r="56" spans="3:12" x14ac:dyDescent="0.25">
      <c r="C56" s="73"/>
      <c r="D56" s="74"/>
      <c r="E56" s="74"/>
      <c r="F56" s="74"/>
      <c r="G56" s="74"/>
      <c r="H56" s="74"/>
      <c r="I56" s="74"/>
      <c r="J56" s="74"/>
      <c r="K56" s="74"/>
      <c r="L56" s="75"/>
    </row>
    <row r="57" spans="3:12" ht="15.75" thickBot="1" x14ac:dyDescent="0.3">
      <c r="C57" s="76"/>
      <c r="D57" s="77"/>
      <c r="E57" s="77"/>
      <c r="F57" s="77"/>
      <c r="G57" s="77"/>
      <c r="H57" s="77"/>
      <c r="I57" s="77"/>
      <c r="J57" s="77"/>
      <c r="K57" s="77"/>
      <c r="L57" s="78"/>
    </row>
    <row r="58" spans="3:12" x14ac:dyDescent="0.25">
      <c r="C58" s="70" t="s">
        <v>16</v>
      </c>
      <c r="D58" s="71"/>
      <c r="E58" s="71"/>
      <c r="F58" s="71"/>
      <c r="G58" s="71"/>
      <c r="H58" s="71"/>
      <c r="I58" s="71"/>
      <c r="J58" s="71"/>
      <c r="K58" s="71"/>
      <c r="L58" s="72"/>
    </row>
    <row r="59" spans="3:12" x14ac:dyDescent="0.25">
      <c r="C59" s="73"/>
      <c r="D59" s="74"/>
      <c r="E59" s="74"/>
      <c r="F59" s="74"/>
      <c r="G59" s="74"/>
      <c r="H59" s="74"/>
      <c r="I59" s="74"/>
      <c r="J59" s="74"/>
      <c r="K59" s="74"/>
      <c r="L59" s="75"/>
    </row>
    <row r="60" spans="3:12" ht="15.75" thickBot="1" x14ac:dyDescent="0.3">
      <c r="C60" s="76"/>
      <c r="D60" s="77"/>
      <c r="E60" s="77"/>
      <c r="F60" s="77"/>
      <c r="G60" s="77"/>
      <c r="H60" s="77"/>
      <c r="I60" s="77"/>
      <c r="J60" s="77"/>
      <c r="K60" s="77"/>
      <c r="L60" s="78"/>
    </row>
    <row r="61" spans="3:12" ht="15" customHeight="1" x14ac:dyDescent="0.25">
      <c r="C61" s="70" t="s">
        <v>13</v>
      </c>
      <c r="D61" s="71"/>
      <c r="E61" s="71"/>
      <c r="F61" s="71"/>
      <c r="G61" s="71"/>
      <c r="H61" s="71"/>
      <c r="I61" s="71"/>
      <c r="J61" s="71"/>
      <c r="K61" s="71"/>
      <c r="L61" s="72"/>
    </row>
    <row r="62" spans="3:12" x14ac:dyDescent="0.25">
      <c r="C62" s="73"/>
      <c r="D62" s="74"/>
      <c r="E62" s="74"/>
      <c r="F62" s="74"/>
      <c r="G62" s="74"/>
      <c r="H62" s="74"/>
      <c r="I62" s="74"/>
      <c r="J62" s="74"/>
      <c r="K62" s="74"/>
      <c r="L62" s="75"/>
    </row>
    <row r="63" spans="3:12" ht="15.75" thickBot="1" x14ac:dyDescent="0.3">
      <c r="C63" s="76"/>
      <c r="D63" s="77"/>
      <c r="E63" s="77"/>
      <c r="F63" s="77"/>
      <c r="G63" s="77"/>
      <c r="H63" s="77"/>
      <c r="I63" s="77"/>
      <c r="J63" s="77"/>
      <c r="K63" s="77"/>
      <c r="L63" s="78"/>
    </row>
    <row r="64" spans="3:12" x14ac:dyDescent="0.25">
      <c r="C64" s="70" t="s">
        <v>14</v>
      </c>
      <c r="D64" s="71"/>
      <c r="E64" s="71"/>
      <c r="F64" s="71"/>
      <c r="G64" s="71"/>
      <c r="H64" s="71"/>
      <c r="I64" s="71"/>
      <c r="J64" s="71"/>
      <c r="K64" s="71"/>
      <c r="L64" s="72"/>
    </row>
    <row r="65" spans="3:12" x14ac:dyDescent="0.25">
      <c r="C65" s="73"/>
      <c r="D65" s="74"/>
      <c r="E65" s="74"/>
      <c r="F65" s="74"/>
      <c r="G65" s="74"/>
      <c r="H65" s="74"/>
      <c r="I65" s="74"/>
      <c r="J65" s="74"/>
      <c r="K65" s="74"/>
      <c r="L65" s="75"/>
    </row>
    <row r="66" spans="3:12" ht="15.75" thickBot="1" x14ac:dyDescent="0.3">
      <c r="C66" s="76"/>
      <c r="D66" s="77"/>
      <c r="E66" s="77"/>
      <c r="F66" s="77"/>
      <c r="G66" s="77"/>
      <c r="H66" s="77"/>
      <c r="I66" s="77"/>
      <c r="J66" s="77"/>
      <c r="K66" s="77"/>
      <c r="L66" s="78"/>
    </row>
    <row r="67" spans="3:12" x14ac:dyDescent="0.25">
      <c r="C67" s="70" t="s">
        <v>17</v>
      </c>
      <c r="D67" s="71"/>
      <c r="E67" s="71"/>
      <c r="F67" s="71"/>
      <c r="G67" s="71"/>
      <c r="H67" s="71"/>
      <c r="I67" s="71"/>
      <c r="J67" s="71"/>
      <c r="K67" s="71"/>
      <c r="L67" s="72"/>
    </row>
    <row r="68" spans="3:12" x14ac:dyDescent="0.25">
      <c r="C68" s="73"/>
      <c r="D68" s="74"/>
      <c r="E68" s="74"/>
      <c r="F68" s="74"/>
      <c r="G68" s="74"/>
      <c r="H68" s="74"/>
      <c r="I68" s="74"/>
      <c r="J68" s="74"/>
      <c r="K68" s="74"/>
      <c r="L68" s="75"/>
    </row>
    <row r="69" spans="3:12" ht="15.75" thickBot="1" x14ac:dyDescent="0.3">
      <c r="C69" s="76"/>
      <c r="D69" s="77"/>
      <c r="E69" s="77"/>
      <c r="F69" s="77"/>
      <c r="G69" s="77"/>
      <c r="H69" s="77"/>
      <c r="I69" s="77"/>
      <c r="J69" s="77"/>
      <c r="K69" s="77"/>
      <c r="L69" s="78"/>
    </row>
    <row r="70" spans="3:12" x14ac:dyDescent="0.25">
      <c r="C70" s="70" t="s">
        <v>18</v>
      </c>
      <c r="D70" s="71"/>
      <c r="E70" s="71"/>
      <c r="F70" s="71"/>
      <c r="G70" s="71"/>
      <c r="H70" s="71"/>
      <c r="I70" s="71"/>
      <c r="J70" s="71"/>
      <c r="K70" s="71"/>
      <c r="L70" s="72"/>
    </row>
    <row r="71" spans="3:12" x14ac:dyDescent="0.25">
      <c r="C71" s="73"/>
      <c r="D71" s="74"/>
      <c r="E71" s="74"/>
      <c r="F71" s="74"/>
      <c r="G71" s="74"/>
      <c r="H71" s="74"/>
      <c r="I71" s="74"/>
      <c r="J71" s="74"/>
      <c r="K71" s="74"/>
      <c r="L71" s="75"/>
    </row>
    <row r="72" spans="3:12" ht="15.75" thickBot="1" x14ac:dyDescent="0.3">
      <c r="C72" s="76"/>
      <c r="D72" s="77"/>
      <c r="E72" s="77"/>
      <c r="F72" s="77"/>
      <c r="G72" s="77"/>
      <c r="H72" s="77"/>
      <c r="I72" s="77"/>
      <c r="J72" s="77"/>
      <c r="K72" s="77"/>
      <c r="L72" s="78"/>
    </row>
    <row r="73" spans="3:12" x14ac:dyDescent="0.25">
      <c r="C73" s="70" t="s">
        <v>19</v>
      </c>
      <c r="D73" s="71"/>
      <c r="E73" s="71"/>
      <c r="F73" s="71"/>
      <c r="G73" s="71"/>
      <c r="H73" s="71"/>
      <c r="I73" s="71"/>
      <c r="J73" s="71"/>
      <c r="K73" s="71"/>
      <c r="L73" s="72"/>
    </row>
    <row r="74" spans="3:12" x14ac:dyDescent="0.25">
      <c r="C74" s="73"/>
      <c r="D74" s="74"/>
      <c r="E74" s="74"/>
      <c r="F74" s="74"/>
      <c r="G74" s="74"/>
      <c r="H74" s="74"/>
      <c r="I74" s="74"/>
      <c r="J74" s="74"/>
      <c r="K74" s="74"/>
      <c r="L74" s="75"/>
    </row>
    <row r="75" spans="3:12" ht="15.75" thickBot="1" x14ac:dyDescent="0.3">
      <c r="C75" s="76"/>
      <c r="D75" s="77"/>
      <c r="E75" s="77"/>
      <c r="F75" s="77"/>
      <c r="G75" s="77"/>
      <c r="H75" s="77"/>
      <c r="I75" s="77"/>
      <c r="J75" s="77"/>
      <c r="K75" s="77"/>
      <c r="L75" s="78"/>
    </row>
    <row r="76" spans="3:12" x14ac:dyDescent="0.25">
      <c r="C76" s="70" t="s">
        <v>20</v>
      </c>
      <c r="D76" s="71"/>
      <c r="E76" s="71"/>
      <c r="F76" s="71"/>
      <c r="G76" s="71"/>
      <c r="H76" s="71"/>
      <c r="I76" s="71"/>
      <c r="J76" s="71"/>
      <c r="K76" s="71"/>
      <c r="L76" s="72"/>
    </row>
    <row r="77" spans="3:12" x14ac:dyDescent="0.25">
      <c r="C77" s="73"/>
      <c r="D77" s="74"/>
      <c r="E77" s="74"/>
      <c r="F77" s="74"/>
      <c r="G77" s="74"/>
      <c r="H77" s="74"/>
      <c r="I77" s="74"/>
      <c r="J77" s="74"/>
      <c r="K77" s="74"/>
      <c r="L77" s="75"/>
    </row>
    <row r="78" spans="3:12" ht="15.75" thickBot="1" x14ac:dyDescent="0.3">
      <c r="C78" s="76"/>
      <c r="D78" s="77"/>
      <c r="E78" s="77"/>
      <c r="F78" s="77"/>
      <c r="G78" s="77"/>
      <c r="H78" s="77"/>
      <c r="I78" s="77"/>
      <c r="J78" s="77"/>
      <c r="K78" s="77"/>
      <c r="L78" s="78"/>
    </row>
    <row r="79" spans="3:12" x14ac:dyDescent="0.25">
      <c r="C79" s="70" t="s">
        <v>21</v>
      </c>
      <c r="D79" s="71"/>
      <c r="E79" s="71"/>
      <c r="F79" s="71"/>
      <c r="G79" s="71"/>
      <c r="H79" s="71"/>
      <c r="I79" s="71"/>
      <c r="J79" s="71"/>
      <c r="K79" s="71"/>
      <c r="L79" s="72"/>
    </row>
    <row r="80" spans="3:12" x14ac:dyDescent="0.25">
      <c r="C80" s="73"/>
      <c r="D80" s="74"/>
      <c r="E80" s="74"/>
      <c r="F80" s="74"/>
      <c r="G80" s="74"/>
      <c r="H80" s="74"/>
      <c r="I80" s="74"/>
      <c r="J80" s="74"/>
      <c r="K80" s="74"/>
      <c r="L80" s="75"/>
    </row>
    <row r="81" spans="3:12" ht="15.75" thickBot="1" x14ac:dyDescent="0.3">
      <c r="C81" s="76"/>
      <c r="D81" s="77"/>
      <c r="E81" s="77"/>
      <c r="F81" s="77"/>
      <c r="G81" s="77"/>
      <c r="H81" s="77"/>
      <c r="I81" s="77"/>
      <c r="J81" s="77"/>
      <c r="K81" s="77"/>
      <c r="L81" s="78"/>
    </row>
    <row r="82" spans="3:12" x14ac:dyDescent="0.25">
      <c r="C82" s="70" t="s">
        <v>22</v>
      </c>
      <c r="D82" s="71"/>
      <c r="E82" s="71"/>
      <c r="F82" s="71"/>
      <c r="G82" s="71"/>
      <c r="H82" s="71"/>
      <c r="I82" s="71"/>
      <c r="J82" s="71"/>
      <c r="K82" s="71"/>
      <c r="L82" s="72"/>
    </row>
    <row r="83" spans="3:12" x14ac:dyDescent="0.25">
      <c r="C83" s="73"/>
      <c r="D83" s="74"/>
      <c r="E83" s="74"/>
      <c r="F83" s="74"/>
      <c r="G83" s="74"/>
      <c r="H83" s="74"/>
      <c r="I83" s="74"/>
      <c r="J83" s="74"/>
      <c r="K83" s="74"/>
      <c r="L83" s="75"/>
    </row>
    <row r="84" spans="3:12" ht="15.75" thickBot="1" x14ac:dyDescent="0.3">
      <c r="C84" s="76"/>
      <c r="D84" s="77"/>
      <c r="E84" s="77"/>
      <c r="F84" s="77"/>
      <c r="G84" s="77"/>
      <c r="H84" s="77"/>
      <c r="I84" s="77"/>
      <c r="J84" s="77"/>
      <c r="K84" s="77"/>
      <c r="L84" s="78"/>
    </row>
    <row r="85" spans="3:12" x14ac:dyDescent="0.25">
      <c r="C85"/>
      <c r="D85"/>
      <c r="E85"/>
      <c r="F85"/>
      <c r="G85"/>
      <c r="H85"/>
      <c r="I85"/>
      <c r="J85"/>
      <c r="K85"/>
      <c r="L85"/>
    </row>
    <row r="86" spans="3:12" x14ac:dyDescent="0.25">
      <c r="C86"/>
      <c r="D86"/>
      <c r="E86"/>
      <c r="F86"/>
      <c r="G86"/>
      <c r="H86"/>
      <c r="I86"/>
      <c r="J86"/>
      <c r="K86"/>
      <c r="L86"/>
    </row>
    <row r="87" spans="3:12" x14ac:dyDescent="0.25">
      <c r="C87"/>
      <c r="D87"/>
      <c r="E87"/>
      <c r="F87"/>
      <c r="G87"/>
      <c r="H87"/>
      <c r="I87"/>
      <c r="J87"/>
      <c r="K87"/>
      <c r="L87"/>
    </row>
    <row r="88" spans="3:12" x14ac:dyDescent="0.25">
      <c r="C88"/>
      <c r="D88"/>
      <c r="E88"/>
      <c r="F88"/>
      <c r="G88"/>
      <c r="H88"/>
      <c r="I88"/>
      <c r="J88"/>
      <c r="K88"/>
      <c r="L88"/>
    </row>
    <row r="89" spans="3:12" x14ac:dyDescent="0.25">
      <c r="C89"/>
      <c r="D89"/>
      <c r="E89"/>
      <c r="F89"/>
      <c r="G89"/>
      <c r="H89"/>
      <c r="I89"/>
      <c r="J89"/>
      <c r="K89"/>
      <c r="L89"/>
    </row>
    <row r="90" spans="3:12" x14ac:dyDescent="0.25">
      <c r="C90"/>
      <c r="D90"/>
      <c r="E90"/>
      <c r="F90"/>
      <c r="G90"/>
      <c r="H90"/>
      <c r="I90"/>
      <c r="J90"/>
      <c r="K90"/>
      <c r="L90"/>
    </row>
    <row r="91" spans="3:12" x14ac:dyDescent="0.25">
      <c r="C91"/>
      <c r="D91"/>
      <c r="E91"/>
      <c r="F91"/>
      <c r="G91"/>
      <c r="H91"/>
      <c r="I91"/>
      <c r="J91"/>
      <c r="K91"/>
      <c r="L91"/>
    </row>
    <row r="92" spans="3:12" x14ac:dyDescent="0.25">
      <c r="C92"/>
      <c r="D92"/>
      <c r="E92"/>
      <c r="F92"/>
      <c r="G92"/>
      <c r="H92"/>
      <c r="I92"/>
      <c r="J92"/>
      <c r="K92"/>
      <c r="L92"/>
    </row>
    <row r="93" spans="3:12" x14ac:dyDescent="0.25">
      <c r="C93"/>
      <c r="D93"/>
      <c r="E93"/>
      <c r="F93"/>
      <c r="G93"/>
      <c r="H93"/>
      <c r="I93"/>
      <c r="J93"/>
      <c r="K93"/>
      <c r="L93"/>
    </row>
    <row r="94" spans="3:12" x14ac:dyDescent="0.25">
      <c r="C94"/>
      <c r="D94"/>
      <c r="E94"/>
      <c r="F94"/>
      <c r="G94"/>
      <c r="H94"/>
      <c r="I94"/>
      <c r="J94"/>
      <c r="K94"/>
      <c r="L94"/>
    </row>
    <row r="95" spans="3:12" x14ac:dyDescent="0.25">
      <c r="C95"/>
      <c r="D95"/>
      <c r="E95"/>
      <c r="F95"/>
      <c r="G95"/>
      <c r="H95"/>
      <c r="I95"/>
      <c r="J95"/>
      <c r="K95"/>
      <c r="L95"/>
    </row>
    <row r="96" spans="3:12" x14ac:dyDescent="0.25">
      <c r="C96"/>
      <c r="D96"/>
      <c r="E96"/>
      <c r="F96"/>
      <c r="G96"/>
      <c r="H96"/>
      <c r="I96"/>
      <c r="J96"/>
      <c r="K96"/>
      <c r="L96"/>
    </row>
    <row r="97" spans="3:12" x14ac:dyDescent="0.25">
      <c r="C97"/>
      <c r="D97"/>
      <c r="E97"/>
      <c r="F97"/>
      <c r="G97"/>
      <c r="H97"/>
      <c r="I97"/>
      <c r="J97"/>
      <c r="K97"/>
      <c r="L97"/>
    </row>
    <row r="98" spans="3:12" x14ac:dyDescent="0.25">
      <c r="C98"/>
      <c r="D98"/>
      <c r="E98"/>
      <c r="F98"/>
      <c r="G98"/>
      <c r="H98"/>
      <c r="I98"/>
      <c r="J98"/>
      <c r="K98"/>
      <c r="L98"/>
    </row>
    <row r="99" spans="3:12" x14ac:dyDescent="0.25">
      <c r="C99"/>
      <c r="D99"/>
      <c r="E99"/>
      <c r="F99"/>
      <c r="G99"/>
      <c r="H99"/>
      <c r="I99"/>
      <c r="J99"/>
      <c r="K99"/>
      <c r="L99"/>
    </row>
    <row r="100" spans="3:12" x14ac:dyDescent="0.25">
      <c r="C100"/>
      <c r="D100"/>
      <c r="E100"/>
      <c r="F100"/>
      <c r="G100"/>
      <c r="H100"/>
      <c r="I100"/>
      <c r="J100"/>
      <c r="K100"/>
      <c r="L100"/>
    </row>
    <row r="101" spans="3:12" x14ac:dyDescent="0.25">
      <c r="C101"/>
      <c r="D101"/>
      <c r="E101"/>
      <c r="F101"/>
      <c r="G101"/>
      <c r="H101"/>
      <c r="I101"/>
      <c r="J101"/>
      <c r="K101"/>
      <c r="L101"/>
    </row>
    <row r="102" spans="3:12" x14ac:dyDescent="0.25">
      <c r="C102"/>
      <c r="D102"/>
      <c r="E102"/>
      <c r="F102"/>
      <c r="G102"/>
      <c r="H102"/>
      <c r="I102"/>
      <c r="J102"/>
      <c r="K102"/>
      <c r="L102"/>
    </row>
    <row r="103" spans="3:12" x14ac:dyDescent="0.25">
      <c r="C103"/>
      <c r="D103"/>
      <c r="E103"/>
      <c r="F103"/>
      <c r="G103"/>
      <c r="H103"/>
      <c r="I103"/>
      <c r="J103"/>
      <c r="K103"/>
      <c r="L103"/>
    </row>
    <row r="104" spans="3:12" x14ac:dyDescent="0.25">
      <c r="C104"/>
      <c r="D104"/>
      <c r="E104"/>
      <c r="F104"/>
      <c r="G104"/>
      <c r="H104"/>
      <c r="I104"/>
      <c r="J104"/>
      <c r="K104"/>
      <c r="L104"/>
    </row>
    <row r="105" spans="3:12" x14ac:dyDescent="0.25">
      <c r="C105"/>
      <c r="D105"/>
      <c r="E105"/>
      <c r="F105"/>
      <c r="G105"/>
      <c r="H105"/>
      <c r="I105"/>
      <c r="J105"/>
      <c r="K105"/>
      <c r="L105"/>
    </row>
    <row r="106" spans="3:12" x14ac:dyDescent="0.25">
      <c r="C106"/>
      <c r="D106"/>
      <c r="E106"/>
      <c r="F106"/>
      <c r="G106"/>
      <c r="H106"/>
      <c r="I106"/>
      <c r="J106"/>
      <c r="K106"/>
      <c r="L106"/>
    </row>
    <row r="107" spans="3:12" x14ac:dyDescent="0.25">
      <c r="C107"/>
      <c r="D107"/>
      <c r="E107"/>
      <c r="F107"/>
      <c r="G107"/>
      <c r="H107"/>
      <c r="I107"/>
      <c r="J107"/>
      <c r="K107"/>
      <c r="L107"/>
    </row>
    <row r="108" spans="3:12" x14ac:dyDescent="0.25">
      <c r="C108"/>
      <c r="D108"/>
      <c r="E108"/>
      <c r="F108"/>
      <c r="G108"/>
      <c r="H108"/>
      <c r="I108"/>
      <c r="J108"/>
      <c r="K108"/>
      <c r="L108"/>
    </row>
  </sheetData>
  <mergeCells count="17">
    <mergeCell ref="C67:L69"/>
    <mergeCell ref="D10:K13"/>
    <mergeCell ref="D14:K17"/>
    <mergeCell ref="D18:K21"/>
    <mergeCell ref="D22:K25"/>
    <mergeCell ref="D26:K29"/>
    <mergeCell ref="D30:K33"/>
    <mergeCell ref="D34:K37"/>
    <mergeCell ref="C55:L57"/>
    <mergeCell ref="C58:L60"/>
    <mergeCell ref="C61:L63"/>
    <mergeCell ref="C64:L66"/>
    <mergeCell ref="C70:L72"/>
    <mergeCell ref="C73:L75"/>
    <mergeCell ref="C76:L78"/>
    <mergeCell ref="C79:L81"/>
    <mergeCell ref="C82:L84"/>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E260C9-ACD7-4023-AF4E-0792963F1964}">
  <dimension ref="C1:U51"/>
  <sheetViews>
    <sheetView showGridLines="0" showRowColHeaders="0" zoomScale="130" zoomScaleNormal="130" workbookViewId="0">
      <pane ySplit="1" topLeftCell="A2" activePane="bottomLeft" state="frozen"/>
      <selection pane="bottomLeft" activeCell="A2" sqref="A2"/>
    </sheetView>
  </sheetViews>
  <sheetFormatPr defaultRowHeight="15" x14ac:dyDescent="0.25"/>
  <sheetData>
    <row r="1" spans="3:21" s="6" customFormat="1" ht="44.25" customHeight="1" thickBot="1" x14ac:dyDescent="0.3">
      <c r="K1" s="47" t="s">
        <v>225</v>
      </c>
    </row>
    <row r="3" spans="3:21" ht="15" customHeight="1" x14ac:dyDescent="0.25">
      <c r="C3" s="88" t="s">
        <v>235</v>
      </c>
      <c r="D3" s="89"/>
      <c r="E3" s="89"/>
      <c r="F3" s="89"/>
      <c r="G3" s="89"/>
      <c r="H3" s="89"/>
      <c r="I3" s="89"/>
      <c r="J3" s="89"/>
      <c r="K3" s="89"/>
      <c r="L3" s="89"/>
      <c r="M3" s="89"/>
      <c r="N3" s="89"/>
      <c r="O3" s="89"/>
      <c r="P3" s="89"/>
      <c r="Q3" s="89"/>
      <c r="R3" s="89"/>
      <c r="S3" s="89"/>
      <c r="T3" s="89"/>
      <c r="U3" s="90"/>
    </row>
    <row r="4" spans="3:21" ht="15" customHeight="1" x14ac:dyDescent="0.25">
      <c r="C4" s="91"/>
      <c r="D4" s="92"/>
      <c r="E4" s="92"/>
      <c r="F4" s="92"/>
      <c r="G4" s="92"/>
      <c r="H4" s="92"/>
      <c r="I4" s="92"/>
      <c r="J4" s="92"/>
      <c r="K4" s="92"/>
      <c r="L4" s="92"/>
      <c r="M4" s="92"/>
      <c r="N4" s="92"/>
      <c r="O4" s="92"/>
      <c r="P4" s="92"/>
      <c r="Q4" s="92"/>
      <c r="R4" s="92"/>
      <c r="S4" s="92"/>
      <c r="T4" s="92"/>
      <c r="U4" s="93"/>
    </row>
    <row r="5" spans="3:21" ht="15" customHeight="1" x14ac:dyDescent="0.25">
      <c r="C5" s="91"/>
      <c r="D5" s="92"/>
      <c r="E5" s="92"/>
      <c r="F5" s="92"/>
      <c r="G5" s="92"/>
      <c r="H5" s="92"/>
      <c r="I5" s="92"/>
      <c r="J5" s="92"/>
      <c r="K5" s="92"/>
      <c r="L5" s="92"/>
      <c r="M5" s="92"/>
      <c r="N5" s="92"/>
      <c r="O5" s="92"/>
      <c r="P5" s="92"/>
      <c r="Q5" s="92"/>
      <c r="R5" s="92"/>
      <c r="S5" s="92"/>
      <c r="T5" s="92"/>
      <c r="U5" s="93"/>
    </row>
    <row r="6" spans="3:21" ht="15" customHeight="1" x14ac:dyDescent="0.25">
      <c r="C6" s="91"/>
      <c r="D6" s="92"/>
      <c r="E6" s="92"/>
      <c r="F6" s="92"/>
      <c r="G6" s="92"/>
      <c r="H6" s="92"/>
      <c r="I6" s="92"/>
      <c r="J6" s="92"/>
      <c r="K6" s="92"/>
      <c r="L6" s="92"/>
      <c r="M6" s="92"/>
      <c r="N6" s="92"/>
      <c r="O6" s="92"/>
      <c r="P6" s="92"/>
      <c r="Q6" s="92"/>
      <c r="R6" s="92"/>
      <c r="S6" s="92"/>
      <c r="T6" s="92"/>
      <c r="U6" s="93"/>
    </row>
    <row r="7" spans="3:21" ht="15" customHeight="1" x14ac:dyDescent="0.25">
      <c r="C7" s="91"/>
      <c r="D7" s="92"/>
      <c r="E7" s="92"/>
      <c r="F7" s="92"/>
      <c r="G7" s="92"/>
      <c r="H7" s="92"/>
      <c r="I7" s="92"/>
      <c r="J7" s="92"/>
      <c r="K7" s="92"/>
      <c r="L7" s="92"/>
      <c r="M7" s="92"/>
      <c r="N7" s="92"/>
      <c r="O7" s="92"/>
      <c r="P7" s="92"/>
      <c r="Q7" s="92"/>
      <c r="R7" s="92"/>
      <c r="S7" s="92"/>
      <c r="T7" s="92"/>
      <c r="U7" s="93"/>
    </row>
    <row r="8" spans="3:21" ht="15" customHeight="1" x14ac:dyDescent="0.25">
      <c r="C8" s="91"/>
      <c r="D8" s="92"/>
      <c r="E8" s="92"/>
      <c r="F8" s="92"/>
      <c r="G8" s="92"/>
      <c r="H8" s="92"/>
      <c r="I8" s="92"/>
      <c r="J8" s="92"/>
      <c r="K8" s="92"/>
      <c r="L8" s="92"/>
      <c r="M8" s="92"/>
      <c r="N8" s="92"/>
      <c r="O8" s="92"/>
      <c r="P8" s="92"/>
      <c r="Q8" s="92"/>
      <c r="R8" s="92"/>
      <c r="S8" s="92"/>
      <c r="T8" s="92"/>
      <c r="U8" s="93"/>
    </row>
    <row r="9" spans="3:21" ht="15" customHeight="1" x14ac:dyDescent="0.25">
      <c r="C9" s="91"/>
      <c r="D9" s="92"/>
      <c r="E9" s="92"/>
      <c r="F9" s="92"/>
      <c r="G9" s="92"/>
      <c r="H9" s="92"/>
      <c r="I9" s="92"/>
      <c r="J9" s="92"/>
      <c r="K9" s="92"/>
      <c r="L9" s="92"/>
      <c r="M9" s="92"/>
      <c r="N9" s="92"/>
      <c r="O9" s="92"/>
      <c r="P9" s="92"/>
      <c r="Q9" s="92"/>
      <c r="R9" s="92"/>
      <c r="S9" s="92"/>
      <c r="T9" s="92"/>
      <c r="U9" s="93"/>
    </row>
    <row r="10" spans="3:21" ht="15" customHeight="1" x14ac:dyDescent="0.25">
      <c r="C10" s="91"/>
      <c r="D10" s="92"/>
      <c r="E10" s="92"/>
      <c r="F10" s="92"/>
      <c r="G10" s="92"/>
      <c r="H10" s="92"/>
      <c r="I10" s="92"/>
      <c r="J10" s="92"/>
      <c r="K10" s="92"/>
      <c r="L10" s="92"/>
      <c r="M10" s="92"/>
      <c r="N10" s="92"/>
      <c r="O10" s="92"/>
      <c r="P10" s="92"/>
      <c r="Q10" s="92"/>
      <c r="R10" s="92"/>
      <c r="S10" s="92"/>
      <c r="T10" s="92"/>
      <c r="U10" s="93"/>
    </row>
    <row r="11" spans="3:21" ht="15" customHeight="1" x14ac:dyDescent="0.25">
      <c r="C11" s="91"/>
      <c r="D11" s="92"/>
      <c r="E11" s="92"/>
      <c r="F11" s="92"/>
      <c r="G11" s="92"/>
      <c r="H11" s="92"/>
      <c r="I11" s="92"/>
      <c r="J11" s="92"/>
      <c r="K11" s="92"/>
      <c r="L11" s="92"/>
      <c r="M11" s="92"/>
      <c r="N11" s="92"/>
      <c r="O11" s="92"/>
      <c r="P11" s="92"/>
      <c r="Q11" s="92"/>
      <c r="R11" s="92"/>
      <c r="S11" s="92"/>
      <c r="T11" s="92"/>
      <c r="U11" s="93"/>
    </row>
    <row r="12" spans="3:21" ht="15" customHeight="1" x14ac:dyDescent="0.25">
      <c r="C12" s="91"/>
      <c r="D12" s="92"/>
      <c r="E12" s="92"/>
      <c r="F12" s="92"/>
      <c r="G12" s="92"/>
      <c r="H12" s="92"/>
      <c r="I12" s="92"/>
      <c r="J12" s="92"/>
      <c r="K12" s="92"/>
      <c r="L12" s="92"/>
      <c r="M12" s="92"/>
      <c r="N12" s="92"/>
      <c r="O12" s="92"/>
      <c r="P12" s="92"/>
      <c r="Q12" s="92"/>
      <c r="R12" s="92"/>
      <c r="S12" s="92"/>
      <c r="T12" s="92"/>
      <c r="U12" s="93"/>
    </row>
    <row r="13" spans="3:21" ht="15.75" customHeight="1" x14ac:dyDescent="0.25">
      <c r="C13" s="91"/>
      <c r="D13" s="92"/>
      <c r="E13" s="92"/>
      <c r="F13" s="92"/>
      <c r="G13" s="92"/>
      <c r="H13" s="92"/>
      <c r="I13" s="92"/>
      <c r="J13" s="92"/>
      <c r="K13" s="92"/>
      <c r="L13" s="92"/>
      <c r="M13" s="92"/>
      <c r="N13" s="92"/>
      <c r="O13" s="92"/>
      <c r="P13" s="92"/>
      <c r="Q13" s="92"/>
      <c r="R13" s="92"/>
      <c r="S13" s="92"/>
      <c r="T13" s="92"/>
      <c r="U13" s="93"/>
    </row>
    <row r="14" spans="3:21" ht="15" customHeight="1" x14ac:dyDescent="0.25">
      <c r="C14" s="91"/>
      <c r="D14" s="92"/>
      <c r="E14" s="92"/>
      <c r="F14" s="92"/>
      <c r="G14" s="92"/>
      <c r="H14" s="92"/>
      <c r="I14" s="92"/>
      <c r="J14" s="92"/>
      <c r="K14" s="92"/>
      <c r="L14" s="92"/>
      <c r="M14" s="92"/>
      <c r="N14" s="92"/>
      <c r="O14" s="92"/>
      <c r="P14" s="92"/>
      <c r="Q14" s="92"/>
      <c r="R14" s="92"/>
      <c r="S14" s="92"/>
      <c r="T14" s="92"/>
      <c r="U14" s="93"/>
    </row>
    <row r="15" spans="3:21" ht="15" customHeight="1" x14ac:dyDescent="0.25">
      <c r="C15" s="91"/>
      <c r="D15" s="92"/>
      <c r="E15" s="92"/>
      <c r="F15" s="92"/>
      <c r="G15" s="92"/>
      <c r="H15" s="92"/>
      <c r="I15" s="92"/>
      <c r="J15" s="92"/>
      <c r="K15" s="92"/>
      <c r="L15" s="92"/>
      <c r="M15" s="92"/>
      <c r="N15" s="92"/>
      <c r="O15" s="92"/>
      <c r="P15" s="92"/>
      <c r="Q15" s="92"/>
      <c r="R15" s="92"/>
      <c r="S15" s="92"/>
      <c r="T15" s="92"/>
      <c r="U15" s="93"/>
    </row>
    <row r="16" spans="3:21" ht="15" customHeight="1" x14ac:dyDescent="0.25">
      <c r="C16" s="91"/>
      <c r="D16" s="92"/>
      <c r="E16" s="92"/>
      <c r="F16" s="92"/>
      <c r="G16" s="92"/>
      <c r="H16" s="92"/>
      <c r="I16" s="92"/>
      <c r="J16" s="92"/>
      <c r="K16" s="92"/>
      <c r="L16" s="92"/>
      <c r="M16" s="92"/>
      <c r="N16" s="92"/>
      <c r="O16" s="92"/>
      <c r="P16" s="92"/>
      <c r="Q16" s="92"/>
      <c r="R16" s="92"/>
      <c r="S16" s="92"/>
      <c r="T16" s="92"/>
      <c r="U16" s="93"/>
    </row>
    <row r="17" spans="3:21" ht="15" customHeight="1" x14ac:dyDescent="0.25">
      <c r="C17" s="91"/>
      <c r="D17" s="92"/>
      <c r="E17" s="92"/>
      <c r="F17" s="92"/>
      <c r="G17" s="92"/>
      <c r="H17" s="92"/>
      <c r="I17" s="92"/>
      <c r="J17" s="92"/>
      <c r="K17" s="92"/>
      <c r="L17" s="92"/>
      <c r="M17" s="92"/>
      <c r="N17" s="92"/>
      <c r="O17" s="92"/>
      <c r="P17" s="92"/>
      <c r="Q17" s="92"/>
      <c r="R17" s="92"/>
      <c r="S17" s="92"/>
      <c r="T17" s="92"/>
      <c r="U17" s="93"/>
    </row>
    <row r="18" spans="3:21" ht="15" customHeight="1" x14ac:dyDescent="0.25">
      <c r="C18" s="91"/>
      <c r="D18" s="92"/>
      <c r="E18" s="92"/>
      <c r="F18" s="92"/>
      <c r="G18" s="92"/>
      <c r="H18" s="92"/>
      <c r="I18" s="92"/>
      <c r="J18" s="92"/>
      <c r="K18" s="92"/>
      <c r="L18" s="92"/>
      <c r="M18" s="92"/>
      <c r="N18" s="92"/>
      <c r="O18" s="92"/>
      <c r="P18" s="92"/>
      <c r="Q18" s="92"/>
      <c r="R18" s="92"/>
      <c r="S18" s="92"/>
      <c r="T18" s="92"/>
      <c r="U18" s="93"/>
    </row>
    <row r="19" spans="3:21" ht="15" customHeight="1" x14ac:dyDescent="0.25">
      <c r="C19" s="91"/>
      <c r="D19" s="92"/>
      <c r="E19" s="92"/>
      <c r="F19" s="92"/>
      <c r="G19" s="92"/>
      <c r="H19" s="92"/>
      <c r="I19" s="92"/>
      <c r="J19" s="92"/>
      <c r="K19" s="92"/>
      <c r="L19" s="92"/>
      <c r="M19" s="92"/>
      <c r="N19" s="92"/>
      <c r="O19" s="92"/>
      <c r="P19" s="92"/>
      <c r="Q19" s="92"/>
      <c r="R19" s="92"/>
      <c r="S19" s="92"/>
      <c r="T19" s="92"/>
      <c r="U19" s="93"/>
    </row>
    <row r="20" spans="3:21" ht="15" customHeight="1" x14ac:dyDescent="0.25">
      <c r="C20" s="91"/>
      <c r="D20" s="92"/>
      <c r="E20" s="92"/>
      <c r="F20" s="92"/>
      <c r="G20" s="92"/>
      <c r="H20" s="92"/>
      <c r="I20" s="92"/>
      <c r="J20" s="92"/>
      <c r="K20" s="92"/>
      <c r="L20" s="92"/>
      <c r="M20" s="92"/>
      <c r="N20" s="92"/>
      <c r="O20" s="92"/>
      <c r="P20" s="92"/>
      <c r="Q20" s="92"/>
      <c r="R20" s="92"/>
      <c r="S20" s="92"/>
      <c r="T20" s="92"/>
      <c r="U20" s="93"/>
    </row>
    <row r="21" spans="3:21" ht="15" customHeight="1" x14ac:dyDescent="0.25">
      <c r="C21" s="91"/>
      <c r="D21" s="92"/>
      <c r="E21" s="92"/>
      <c r="F21" s="92"/>
      <c r="G21" s="92"/>
      <c r="H21" s="92"/>
      <c r="I21" s="92"/>
      <c r="J21" s="92"/>
      <c r="K21" s="92"/>
      <c r="L21" s="92"/>
      <c r="M21" s="92"/>
      <c r="N21" s="92"/>
      <c r="O21" s="92"/>
      <c r="P21" s="92"/>
      <c r="Q21" s="92"/>
      <c r="R21" s="92"/>
      <c r="S21" s="92"/>
      <c r="T21" s="92"/>
      <c r="U21" s="93"/>
    </row>
    <row r="22" spans="3:21" ht="15" customHeight="1" x14ac:dyDescent="0.25">
      <c r="C22" s="91"/>
      <c r="D22" s="92"/>
      <c r="E22" s="92"/>
      <c r="F22" s="92"/>
      <c r="G22" s="92"/>
      <c r="H22" s="92"/>
      <c r="I22" s="92"/>
      <c r="J22" s="92"/>
      <c r="K22" s="92"/>
      <c r="L22" s="92"/>
      <c r="M22" s="92"/>
      <c r="N22" s="92"/>
      <c r="O22" s="92"/>
      <c r="P22" s="92"/>
      <c r="Q22" s="92"/>
      <c r="R22" s="92"/>
      <c r="S22" s="92"/>
      <c r="T22" s="92"/>
      <c r="U22" s="93"/>
    </row>
    <row r="23" spans="3:21" ht="15" customHeight="1" x14ac:dyDescent="0.25">
      <c r="C23" s="91"/>
      <c r="D23" s="92"/>
      <c r="E23" s="92"/>
      <c r="F23" s="92"/>
      <c r="G23" s="92"/>
      <c r="H23" s="92"/>
      <c r="I23" s="92"/>
      <c r="J23" s="92"/>
      <c r="K23" s="92"/>
      <c r="L23" s="92"/>
      <c r="M23" s="92"/>
      <c r="N23" s="92"/>
      <c r="O23" s="92"/>
      <c r="P23" s="92"/>
      <c r="Q23" s="92"/>
      <c r="R23" s="92"/>
      <c r="S23" s="92"/>
      <c r="T23" s="92"/>
      <c r="U23" s="93"/>
    </row>
    <row r="24" spans="3:21" ht="15" customHeight="1" x14ac:dyDescent="0.25">
      <c r="C24" s="91"/>
      <c r="D24" s="92"/>
      <c r="E24" s="92"/>
      <c r="F24" s="92"/>
      <c r="G24" s="92"/>
      <c r="H24" s="92"/>
      <c r="I24" s="92"/>
      <c r="J24" s="92"/>
      <c r="K24" s="92"/>
      <c r="L24" s="92"/>
      <c r="M24" s="92"/>
      <c r="N24" s="92"/>
      <c r="O24" s="92"/>
      <c r="P24" s="92"/>
      <c r="Q24" s="92"/>
      <c r="R24" s="92"/>
      <c r="S24" s="92"/>
      <c r="T24" s="92"/>
      <c r="U24" s="93"/>
    </row>
    <row r="25" spans="3:21" ht="15" customHeight="1" x14ac:dyDescent="0.25">
      <c r="C25" s="91"/>
      <c r="D25" s="92"/>
      <c r="E25" s="92"/>
      <c r="F25" s="92"/>
      <c r="G25" s="92"/>
      <c r="H25" s="92"/>
      <c r="I25" s="92"/>
      <c r="J25" s="92"/>
      <c r="K25" s="92"/>
      <c r="L25" s="92"/>
      <c r="M25" s="92"/>
      <c r="N25" s="92"/>
      <c r="O25" s="92"/>
      <c r="P25" s="92"/>
      <c r="Q25" s="92"/>
      <c r="R25" s="92"/>
      <c r="S25" s="92"/>
      <c r="T25" s="92"/>
      <c r="U25" s="93"/>
    </row>
    <row r="26" spans="3:21" ht="15" customHeight="1" x14ac:dyDescent="0.25">
      <c r="C26" s="91"/>
      <c r="D26" s="92"/>
      <c r="E26" s="92"/>
      <c r="F26" s="92"/>
      <c r="G26" s="92"/>
      <c r="H26" s="92"/>
      <c r="I26" s="92"/>
      <c r="J26" s="92"/>
      <c r="K26" s="92"/>
      <c r="L26" s="92"/>
      <c r="M26" s="92"/>
      <c r="N26" s="92"/>
      <c r="O26" s="92"/>
      <c r="P26" s="92"/>
      <c r="Q26" s="92"/>
      <c r="R26" s="92"/>
      <c r="S26" s="92"/>
      <c r="T26" s="92"/>
      <c r="U26" s="93"/>
    </row>
    <row r="27" spans="3:21" ht="15" customHeight="1" x14ac:dyDescent="0.25">
      <c r="C27" s="91"/>
      <c r="D27" s="92"/>
      <c r="E27" s="92"/>
      <c r="F27" s="92"/>
      <c r="G27" s="92"/>
      <c r="H27" s="92"/>
      <c r="I27" s="92"/>
      <c r="J27" s="92"/>
      <c r="K27" s="92"/>
      <c r="L27" s="92"/>
      <c r="M27" s="92"/>
      <c r="N27" s="92"/>
      <c r="O27" s="92"/>
      <c r="P27" s="92"/>
      <c r="Q27" s="92"/>
      <c r="R27" s="92"/>
      <c r="S27" s="92"/>
      <c r="T27" s="92"/>
      <c r="U27" s="93"/>
    </row>
    <row r="28" spans="3:21" ht="15" customHeight="1" x14ac:dyDescent="0.25">
      <c r="C28" s="91"/>
      <c r="D28" s="92"/>
      <c r="E28" s="92"/>
      <c r="F28" s="92"/>
      <c r="G28" s="92"/>
      <c r="H28" s="92"/>
      <c r="I28" s="92"/>
      <c r="J28" s="92"/>
      <c r="K28" s="92"/>
      <c r="L28" s="92"/>
      <c r="M28" s="92"/>
      <c r="N28" s="92"/>
      <c r="O28" s="92"/>
      <c r="P28" s="92"/>
      <c r="Q28" s="92"/>
      <c r="R28" s="92"/>
      <c r="S28" s="92"/>
      <c r="T28" s="92"/>
      <c r="U28" s="93"/>
    </row>
    <row r="29" spans="3:21" ht="15" customHeight="1" x14ac:dyDescent="0.25">
      <c r="C29" s="91"/>
      <c r="D29" s="92"/>
      <c r="E29" s="92"/>
      <c r="F29" s="92"/>
      <c r="G29" s="92"/>
      <c r="H29" s="92"/>
      <c r="I29" s="92"/>
      <c r="J29" s="92"/>
      <c r="K29" s="92"/>
      <c r="L29" s="92"/>
      <c r="M29" s="92"/>
      <c r="N29" s="92"/>
      <c r="O29" s="92"/>
      <c r="P29" s="92"/>
      <c r="Q29" s="92"/>
      <c r="R29" s="92"/>
      <c r="S29" s="92"/>
      <c r="T29" s="92"/>
      <c r="U29" s="93"/>
    </row>
    <row r="30" spans="3:21" ht="15" customHeight="1" x14ac:dyDescent="0.25">
      <c r="C30" s="91"/>
      <c r="D30" s="92"/>
      <c r="E30" s="92"/>
      <c r="F30" s="92"/>
      <c r="G30" s="92"/>
      <c r="H30" s="92"/>
      <c r="I30" s="92"/>
      <c r="J30" s="92"/>
      <c r="K30" s="92"/>
      <c r="L30" s="92"/>
      <c r="M30" s="92"/>
      <c r="N30" s="92"/>
      <c r="O30" s="92"/>
      <c r="P30" s="92"/>
      <c r="Q30" s="92"/>
      <c r="R30" s="92"/>
      <c r="S30" s="92"/>
      <c r="T30" s="92"/>
      <c r="U30" s="93"/>
    </row>
    <row r="31" spans="3:21" ht="15" customHeight="1" x14ac:dyDescent="0.25">
      <c r="C31" s="91"/>
      <c r="D31" s="92"/>
      <c r="E31" s="92"/>
      <c r="F31" s="92"/>
      <c r="G31" s="92"/>
      <c r="H31" s="92"/>
      <c r="I31" s="92"/>
      <c r="J31" s="92"/>
      <c r="K31" s="92"/>
      <c r="L31" s="92"/>
      <c r="M31" s="92"/>
      <c r="N31" s="92"/>
      <c r="O31" s="92"/>
      <c r="P31" s="92"/>
      <c r="Q31" s="92"/>
      <c r="R31" s="92"/>
      <c r="S31" s="92"/>
      <c r="T31" s="92"/>
      <c r="U31" s="93"/>
    </row>
    <row r="32" spans="3:21" ht="15" customHeight="1" x14ac:dyDescent="0.25">
      <c r="C32" s="91"/>
      <c r="D32" s="92"/>
      <c r="E32" s="92"/>
      <c r="F32" s="92"/>
      <c r="G32" s="92"/>
      <c r="H32" s="92"/>
      <c r="I32" s="92"/>
      <c r="J32" s="92"/>
      <c r="K32" s="92"/>
      <c r="L32" s="92"/>
      <c r="M32" s="92"/>
      <c r="N32" s="92"/>
      <c r="O32" s="92"/>
      <c r="P32" s="92"/>
      <c r="Q32" s="92"/>
      <c r="R32" s="92"/>
      <c r="S32" s="92"/>
      <c r="T32" s="92"/>
      <c r="U32" s="93"/>
    </row>
    <row r="33" spans="3:21" ht="15" customHeight="1" x14ac:dyDescent="0.25">
      <c r="C33" s="91"/>
      <c r="D33" s="92"/>
      <c r="E33" s="92"/>
      <c r="F33" s="92"/>
      <c r="G33" s="92"/>
      <c r="H33" s="92"/>
      <c r="I33" s="92"/>
      <c r="J33" s="92"/>
      <c r="K33" s="92"/>
      <c r="L33" s="92"/>
      <c r="M33" s="92"/>
      <c r="N33" s="92"/>
      <c r="O33" s="92"/>
      <c r="P33" s="92"/>
      <c r="Q33" s="92"/>
      <c r="R33" s="92"/>
      <c r="S33" s="92"/>
      <c r="T33" s="92"/>
      <c r="U33" s="93"/>
    </row>
    <row r="34" spans="3:21" ht="15" customHeight="1" x14ac:dyDescent="0.25">
      <c r="C34" s="91"/>
      <c r="D34" s="92"/>
      <c r="E34" s="92"/>
      <c r="F34" s="92"/>
      <c r="G34" s="92"/>
      <c r="H34" s="92"/>
      <c r="I34" s="92"/>
      <c r="J34" s="92"/>
      <c r="K34" s="92"/>
      <c r="L34" s="92"/>
      <c r="M34" s="92"/>
      <c r="N34" s="92"/>
      <c r="O34" s="92"/>
      <c r="P34" s="92"/>
      <c r="Q34" s="92"/>
      <c r="R34" s="92"/>
      <c r="S34" s="92"/>
      <c r="T34" s="92"/>
      <c r="U34" s="93"/>
    </row>
    <row r="35" spans="3:21" ht="15" customHeight="1" x14ac:dyDescent="0.25">
      <c r="C35" s="91"/>
      <c r="D35" s="92"/>
      <c r="E35" s="92"/>
      <c r="F35" s="92"/>
      <c r="G35" s="92"/>
      <c r="H35" s="92"/>
      <c r="I35" s="92"/>
      <c r="J35" s="92"/>
      <c r="K35" s="92"/>
      <c r="L35" s="92"/>
      <c r="M35" s="92"/>
      <c r="N35" s="92"/>
      <c r="O35" s="92"/>
      <c r="P35" s="92"/>
      <c r="Q35" s="92"/>
      <c r="R35" s="92"/>
      <c r="S35" s="92"/>
      <c r="T35" s="92"/>
      <c r="U35" s="93"/>
    </row>
    <row r="36" spans="3:21" ht="15" customHeight="1" x14ac:dyDescent="0.25">
      <c r="C36" s="91"/>
      <c r="D36" s="92"/>
      <c r="E36" s="92"/>
      <c r="F36" s="92"/>
      <c r="G36" s="92"/>
      <c r="H36" s="92"/>
      <c r="I36" s="92"/>
      <c r="J36" s="92"/>
      <c r="K36" s="92"/>
      <c r="L36" s="92"/>
      <c r="M36" s="92"/>
      <c r="N36" s="92"/>
      <c r="O36" s="92"/>
      <c r="P36" s="92"/>
      <c r="Q36" s="92"/>
      <c r="R36" s="92"/>
      <c r="S36" s="92"/>
      <c r="T36" s="92"/>
      <c r="U36" s="93"/>
    </row>
    <row r="37" spans="3:21" ht="15" customHeight="1" x14ac:dyDescent="0.25">
      <c r="C37" s="91"/>
      <c r="D37" s="92"/>
      <c r="E37" s="92"/>
      <c r="F37" s="92"/>
      <c r="G37" s="92"/>
      <c r="H37" s="92"/>
      <c r="I37" s="92"/>
      <c r="J37" s="92"/>
      <c r="K37" s="92"/>
      <c r="L37" s="92"/>
      <c r="M37" s="92"/>
      <c r="N37" s="92"/>
      <c r="O37" s="92"/>
      <c r="P37" s="92"/>
      <c r="Q37" s="92"/>
      <c r="R37" s="92"/>
      <c r="S37" s="92"/>
      <c r="T37" s="92"/>
      <c r="U37" s="93"/>
    </row>
    <row r="38" spans="3:21" ht="15" customHeight="1" x14ac:dyDescent="0.25">
      <c r="C38" s="91"/>
      <c r="D38" s="92"/>
      <c r="E38" s="92"/>
      <c r="F38" s="92"/>
      <c r="G38" s="92"/>
      <c r="H38" s="92"/>
      <c r="I38" s="92"/>
      <c r="J38" s="92"/>
      <c r="K38" s="92"/>
      <c r="L38" s="92"/>
      <c r="M38" s="92"/>
      <c r="N38" s="92"/>
      <c r="O38" s="92"/>
      <c r="P38" s="92"/>
      <c r="Q38" s="92"/>
      <c r="R38" s="92"/>
      <c r="S38" s="92"/>
      <c r="T38" s="92"/>
      <c r="U38" s="93"/>
    </row>
    <row r="39" spans="3:21" ht="15" customHeight="1" x14ac:dyDescent="0.25">
      <c r="C39" s="91"/>
      <c r="D39" s="92"/>
      <c r="E39" s="92"/>
      <c r="F39" s="92"/>
      <c r="G39" s="92"/>
      <c r="H39" s="92"/>
      <c r="I39" s="92"/>
      <c r="J39" s="92"/>
      <c r="K39" s="92"/>
      <c r="L39" s="92"/>
      <c r="M39" s="92"/>
      <c r="N39" s="92"/>
      <c r="O39" s="92"/>
      <c r="P39" s="92"/>
      <c r="Q39" s="92"/>
      <c r="R39" s="92"/>
      <c r="S39" s="92"/>
      <c r="T39" s="92"/>
      <c r="U39" s="93"/>
    </row>
    <row r="40" spans="3:21" ht="15" customHeight="1" x14ac:dyDescent="0.25">
      <c r="C40" s="91"/>
      <c r="D40" s="92"/>
      <c r="E40" s="92"/>
      <c r="F40" s="92"/>
      <c r="G40" s="92"/>
      <c r="H40" s="92"/>
      <c r="I40" s="92"/>
      <c r="J40" s="92"/>
      <c r="K40" s="92"/>
      <c r="L40" s="92"/>
      <c r="M40" s="92"/>
      <c r="N40" s="92"/>
      <c r="O40" s="92"/>
      <c r="P40" s="92"/>
      <c r="Q40" s="92"/>
      <c r="R40" s="92"/>
      <c r="S40" s="92"/>
      <c r="T40" s="92"/>
      <c r="U40" s="93"/>
    </row>
    <row r="41" spans="3:21" ht="15" customHeight="1" x14ac:dyDescent="0.25">
      <c r="C41" s="91"/>
      <c r="D41" s="92"/>
      <c r="E41" s="92"/>
      <c r="F41" s="92"/>
      <c r="G41" s="92"/>
      <c r="H41" s="92"/>
      <c r="I41" s="92"/>
      <c r="J41" s="92"/>
      <c r="K41" s="92"/>
      <c r="L41" s="92"/>
      <c r="M41" s="92"/>
      <c r="N41" s="92"/>
      <c r="O41" s="92"/>
      <c r="P41" s="92"/>
      <c r="Q41" s="92"/>
      <c r="R41" s="92"/>
      <c r="S41" s="92"/>
      <c r="T41" s="92"/>
      <c r="U41" s="93"/>
    </row>
    <row r="42" spans="3:21" ht="15" customHeight="1" x14ac:dyDescent="0.25">
      <c r="C42" s="91"/>
      <c r="D42" s="92"/>
      <c r="E42" s="92"/>
      <c r="F42" s="92"/>
      <c r="G42" s="92"/>
      <c r="H42" s="92"/>
      <c r="I42" s="92"/>
      <c r="J42" s="92"/>
      <c r="K42" s="92"/>
      <c r="L42" s="92"/>
      <c r="M42" s="92"/>
      <c r="N42" s="92"/>
      <c r="O42" s="92"/>
      <c r="P42" s="92"/>
      <c r="Q42" s="92"/>
      <c r="R42" s="92"/>
      <c r="S42" s="92"/>
      <c r="T42" s="92"/>
      <c r="U42" s="93"/>
    </row>
    <row r="43" spans="3:21" ht="15" customHeight="1" x14ac:dyDescent="0.25">
      <c r="C43" s="91"/>
      <c r="D43" s="92"/>
      <c r="E43" s="92"/>
      <c r="F43" s="92"/>
      <c r="G43" s="92"/>
      <c r="H43" s="92"/>
      <c r="I43" s="92"/>
      <c r="J43" s="92"/>
      <c r="K43" s="92"/>
      <c r="L43" s="92"/>
      <c r="M43" s="92"/>
      <c r="N43" s="92"/>
      <c r="O43" s="92"/>
      <c r="P43" s="92"/>
      <c r="Q43" s="92"/>
      <c r="R43" s="92"/>
      <c r="S43" s="92"/>
      <c r="T43" s="92"/>
      <c r="U43" s="93"/>
    </row>
    <row r="44" spans="3:21" ht="15" customHeight="1" x14ac:dyDescent="0.25">
      <c r="C44" s="91"/>
      <c r="D44" s="92"/>
      <c r="E44" s="92"/>
      <c r="F44" s="92"/>
      <c r="G44" s="92"/>
      <c r="H44" s="92"/>
      <c r="I44" s="92"/>
      <c r="J44" s="92"/>
      <c r="K44" s="92"/>
      <c r="L44" s="92"/>
      <c r="M44" s="92"/>
      <c r="N44" s="92"/>
      <c r="O44" s="92"/>
      <c r="P44" s="92"/>
      <c r="Q44" s="92"/>
      <c r="R44" s="92"/>
      <c r="S44" s="92"/>
      <c r="T44" s="92"/>
      <c r="U44" s="93"/>
    </row>
    <row r="45" spans="3:21" ht="15" customHeight="1" x14ac:dyDescent="0.25">
      <c r="C45" s="91"/>
      <c r="D45" s="92"/>
      <c r="E45" s="92"/>
      <c r="F45" s="92"/>
      <c r="G45" s="92"/>
      <c r="H45" s="92"/>
      <c r="I45" s="92"/>
      <c r="J45" s="92"/>
      <c r="K45" s="92"/>
      <c r="L45" s="92"/>
      <c r="M45" s="92"/>
      <c r="N45" s="92"/>
      <c r="O45" s="92"/>
      <c r="P45" s="92"/>
      <c r="Q45" s="92"/>
      <c r="R45" s="92"/>
      <c r="S45" s="92"/>
      <c r="T45" s="92"/>
      <c r="U45" s="93"/>
    </row>
    <row r="46" spans="3:21" ht="15" customHeight="1" x14ac:dyDescent="0.25">
      <c r="C46" s="91"/>
      <c r="D46" s="92"/>
      <c r="E46" s="92"/>
      <c r="F46" s="92"/>
      <c r="G46" s="92"/>
      <c r="H46" s="92"/>
      <c r="I46" s="92"/>
      <c r="J46" s="92"/>
      <c r="K46" s="92"/>
      <c r="L46" s="92"/>
      <c r="M46" s="92"/>
      <c r="N46" s="92"/>
      <c r="O46" s="92"/>
      <c r="P46" s="92"/>
      <c r="Q46" s="92"/>
      <c r="R46" s="92"/>
      <c r="S46" s="92"/>
      <c r="T46" s="92"/>
      <c r="U46" s="93"/>
    </row>
    <row r="47" spans="3:21" ht="15" customHeight="1" x14ac:dyDescent="0.25">
      <c r="C47" s="91"/>
      <c r="D47" s="92"/>
      <c r="E47" s="92"/>
      <c r="F47" s="92"/>
      <c r="G47" s="92"/>
      <c r="H47" s="92"/>
      <c r="I47" s="92"/>
      <c r="J47" s="92"/>
      <c r="K47" s="92"/>
      <c r="L47" s="92"/>
      <c r="M47" s="92"/>
      <c r="N47" s="92"/>
      <c r="O47" s="92"/>
      <c r="P47" s="92"/>
      <c r="Q47" s="92"/>
      <c r="R47" s="92"/>
      <c r="S47" s="92"/>
      <c r="T47" s="92"/>
      <c r="U47" s="93"/>
    </row>
    <row r="48" spans="3:21" ht="15" customHeight="1" x14ac:dyDescent="0.25">
      <c r="C48" s="91"/>
      <c r="D48" s="92"/>
      <c r="E48" s="92"/>
      <c r="F48" s="92"/>
      <c r="G48" s="92"/>
      <c r="H48" s="92"/>
      <c r="I48" s="92"/>
      <c r="J48" s="92"/>
      <c r="K48" s="92"/>
      <c r="L48" s="92"/>
      <c r="M48" s="92"/>
      <c r="N48" s="92"/>
      <c r="O48" s="92"/>
      <c r="P48" s="92"/>
      <c r="Q48" s="92"/>
      <c r="R48" s="92"/>
      <c r="S48" s="92"/>
      <c r="T48" s="92"/>
      <c r="U48" s="93"/>
    </row>
    <row r="49" spans="3:21" ht="15" customHeight="1" x14ac:dyDescent="0.25">
      <c r="C49" s="91"/>
      <c r="D49" s="92"/>
      <c r="E49" s="92"/>
      <c r="F49" s="92"/>
      <c r="G49" s="92"/>
      <c r="H49" s="92"/>
      <c r="I49" s="92"/>
      <c r="J49" s="92"/>
      <c r="K49" s="92"/>
      <c r="L49" s="92"/>
      <c r="M49" s="92"/>
      <c r="N49" s="92"/>
      <c r="O49" s="92"/>
      <c r="P49" s="92"/>
      <c r="Q49" s="92"/>
      <c r="R49" s="92"/>
      <c r="S49" s="92"/>
      <c r="T49" s="92"/>
      <c r="U49" s="93"/>
    </row>
    <row r="50" spans="3:21" ht="15" customHeight="1" x14ac:dyDescent="0.25">
      <c r="C50" s="91"/>
      <c r="D50" s="92"/>
      <c r="E50" s="92"/>
      <c r="F50" s="92"/>
      <c r="G50" s="92"/>
      <c r="H50" s="92"/>
      <c r="I50" s="92"/>
      <c r="J50" s="92"/>
      <c r="K50" s="92"/>
      <c r="L50" s="92"/>
      <c r="M50" s="92"/>
      <c r="N50" s="92"/>
      <c r="O50" s="92"/>
      <c r="P50" s="92"/>
      <c r="Q50" s="92"/>
      <c r="R50" s="92"/>
      <c r="S50" s="92"/>
      <c r="T50" s="92"/>
      <c r="U50" s="93"/>
    </row>
    <row r="51" spans="3:21" ht="15" customHeight="1" x14ac:dyDescent="0.25">
      <c r="C51" s="94"/>
      <c r="D51" s="95"/>
      <c r="E51" s="95"/>
      <c r="F51" s="95"/>
      <c r="G51" s="95"/>
      <c r="H51" s="95"/>
      <c r="I51" s="95"/>
      <c r="J51" s="95"/>
      <c r="K51" s="95"/>
      <c r="L51" s="95"/>
      <c r="M51" s="95"/>
      <c r="N51" s="95"/>
      <c r="O51" s="95"/>
      <c r="P51" s="95"/>
      <c r="Q51" s="95"/>
      <c r="R51" s="95"/>
      <c r="S51" s="95"/>
      <c r="T51" s="95"/>
      <c r="U51" s="96"/>
    </row>
  </sheetData>
  <mergeCells count="1">
    <mergeCell ref="C3:U51"/>
  </mergeCells>
  <pageMargins left="0.7" right="0.7" top="0.75" bottom="0.75" header="0.3" footer="0.3"/>
  <pageSetup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09AC1C-2AA0-478D-8457-6D988977CD37}">
  <dimension ref="C1:H157"/>
  <sheetViews>
    <sheetView zoomScale="205" zoomScaleNormal="205" workbookViewId="0"/>
  </sheetViews>
  <sheetFormatPr defaultRowHeight="15" x14ac:dyDescent="0.25"/>
  <cols>
    <col min="3" max="3" width="14.5703125" customWidth="1"/>
    <col min="4" max="6" width="10.140625" customWidth="1"/>
    <col min="7" max="7" width="10.5703125" customWidth="1"/>
    <col min="11" max="11" width="9" bestFit="1" customWidth="1"/>
  </cols>
  <sheetData>
    <row r="1" spans="4:7" ht="20.25" thickBot="1" x14ac:dyDescent="0.35">
      <c r="D1" s="50" t="s">
        <v>236</v>
      </c>
    </row>
    <row r="2" spans="4:7" ht="15.75" thickTop="1" x14ac:dyDescent="0.25"/>
    <row r="3" spans="4:7" ht="15" customHeight="1" x14ac:dyDescent="0.25">
      <c r="D3" s="99" t="s">
        <v>237</v>
      </c>
      <c r="E3" s="99"/>
      <c r="F3" s="99"/>
      <c r="G3" s="99"/>
    </row>
    <row r="4" spans="4:7" x14ac:dyDescent="0.25">
      <c r="D4" s="99"/>
      <c r="E4" s="99"/>
      <c r="F4" s="99"/>
      <c r="G4" s="99"/>
    </row>
    <row r="5" spans="4:7" x14ac:dyDescent="0.25">
      <c r="D5" s="99"/>
      <c r="E5" s="99"/>
      <c r="F5" s="99"/>
      <c r="G5" s="99"/>
    </row>
    <row r="6" spans="4:7" ht="9" customHeight="1" x14ac:dyDescent="0.25">
      <c r="D6" s="28"/>
      <c r="E6" s="28"/>
      <c r="F6" s="28"/>
      <c r="G6" s="28"/>
    </row>
    <row r="7" spans="4:7" x14ac:dyDescent="0.25">
      <c r="D7" t="s">
        <v>209</v>
      </c>
    </row>
    <row r="8" spans="4:7" x14ac:dyDescent="0.25">
      <c r="D8" t="s">
        <v>210</v>
      </c>
    </row>
    <row r="9" spans="4:7" x14ac:dyDescent="0.25">
      <c r="D9" t="s">
        <v>211</v>
      </c>
    </row>
    <row r="10" spans="4:7" x14ac:dyDescent="0.25">
      <c r="D10" t="s">
        <v>212</v>
      </c>
    </row>
    <row r="11" spans="4:7" x14ac:dyDescent="0.25">
      <c r="D11" t="s">
        <v>213</v>
      </c>
    </row>
    <row r="12" spans="4:7" x14ac:dyDescent="0.25">
      <c r="D12" t="s">
        <v>214</v>
      </c>
    </row>
    <row r="14" spans="4:7" x14ac:dyDescent="0.25">
      <c r="D14" s="51" t="s">
        <v>44</v>
      </c>
      <c r="E14" s="51" t="s">
        <v>45</v>
      </c>
      <c r="F14" s="51" t="s">
        <v>46</v>
      </c>
      <c r="G14" s="51" t="s">
        <v>47</v>
      </c>
    </row>
    <row r="15" spans="4:7" x14ac:dyDescent="0.25">
      <c r="D15" s="34">
        <v>20</v>
      </c>
      <c r="E15" s="34">
        <v>25</v>
      </c>
      <c r="F15" s="18"/>
      <c r="G15" s="18"/>
    </row>
    <row r="16" spans="4:7" x14ac:dyDescent="0.25">
      <c r="F16" t="str">
        <f ca="1">_xlfn.IFNA(_xlfn.FORMULATEXT(F15),"")</f>
        <v/>
      </c>
      <c r="G16" t="str">
        <f ca="1">_xlfn.IFNA(_xlfn.FORMULATEXT(G15),"")</f>
        <v/>
      </c>
    </row>
    <row r="23" spans="3:6" ht="18" thickBot="1" x14ac:dyDescent="0.35">
      <c r="D23" s="35" t="s">
        <v>215</v>
      </c>
    </row>
    <row r="24" spans="3:6" ht="16.5" thickTop="1" thickBot="1" x14ac:dyDescent="0.3"/>
    <row r="25" spans="3:6" ht="17.25" thickBot="1" x14ac:dyDescent="0.3">
      <c r="C25" s="32" t="s">
        <v>1</v>
      </c>
      <c r="D25" s="32">
        <v>2025</v>
      </c>
      <c r="E25" s="32">
        <v>2026</v>
      </c>
      <c r="F25" s="32" t="s">
        <v>25</v>
      </c>
    </row>
    <row r="26" spans="3:6" x14ac:dyDescent="0.25">
      <c r="C26" s="18" t="s">
        <v>8</v>
      </c>
      <c r="D26" s="52">
        <v>9295</v>
      </c>
      <c r="E26" s="52">
        <v>9485</v>
      </c>
      <c r="F26" s="18"/>
    </row>
    <row r="27" spans="3:6" x14ac:dyDescent="0.25">
      <c r="C27" s="18" t="s">
        <v>6</v>
      </c>
      <c r="D27" s="52">
        <v>5500</v>
      </c>
      <c r="E27" s="52">
        <v>4479</v>
      </c>
      <c r="F27" s="18"/>
    </row>
    <row r="28" spans="3:6" x14ac:dyDescent="0.25">
      <c r="C28" s="18" t="s">
        <v>7</v>
      </c>
      <c r="D28" s="52">
        <v>7186</v>
      </c>
      <c r="E28" s="52">
        <v>8106</v>
      </c>
      <c r="F28" s="18"/>
    </row>
    <row r="29" spans="3:6" x14ac:dyDescent="0.25">
      <c r="C29" s="18" t="s">
        <v>5</v>
      </c>
      <c r="D29" s="52">
        <v>8180</v>
      </c>
      <c r="E29" s="52">
        <v>3785</v>
      </c>
      <c r="F29" s="18"/>
    </row>
    <row r="30" spans="3:6" x14ac:dyDescent="0.25">
      <c r="C30" s="18" t="s">
        <v>3</v>
      </c>
      <c r="D30" s="52">
        <v>2914</v>
      </c>
      <c r="E30" s="52">
        <v>3492</v>
      </c>
      <c r="F30" s="18"/>
    </row>
    <row r="31" spans="3:6" x14ac:dyDescent="0.25">
      <c r="C31" s="18" t="s">
        <v>4</v>
      </c>
      <c r="D31" s="52">
        <v>18108</v>
      </c>
      <c r="E31" s="52">
        <v>9757</v>
      </c>
      <c r="F31" s="18"/>
    </row>
    <row r="40" spans="3:8" ht="18" thickBot="1" x14ac:dyDescent="0.35">
      <c r="D40" s="35" t="s">
        <v>238</v>
      </c>
    </row>
    <row r="41" spans="3:8" ht="16.5" thickTop="1" thickBot="1" x14ac:dyDescent="0.3"/>
    <row r="42" spans="3:8" ht="16.5" thickTop="1" thickBot="1" x14ac:dyDescent="0.3">
      <c r="D42" s="100" t="s">
        <v>43</v>
      </c>
      <c r="E42" s="100"/>
      <c r="F42" s="100"/>
      <c r="G42" s="14">
        <v>180</v>
      </c>
    </row>
    <row r="43" spans="3:8" ht="15.75" thickTop="1" x14ac:dyDescent="0.25"/>
    <row r="44" spans="3:8" ht="15.75" thickBot="1" x14ac:dyDescent="0.3">
      <c r="D44" s="101" t="s">
        <v>27</v>
      </c>
      <c r="E44" s="101"/>
      <c r="F44" s="101"/>
      <c r="G44" s="101"/>
    </row>
    <row r="45" spans="3:8" ht="19.5" customHeight="1" thickBot="1" x14ac:dyDescent="0.3">
      <c r="C45" s="32" t="s">
        <v>26</v>
      </c>
      <c r="D45" s="32" t="s">
        <v>28</v>
      </c>
      <c r="E45" s="32" t="s">
        <v>29</v>
      </c>
      <c r="F45" s="32" t="s">
        <v>30</v>
      </c>
      <c r="G45" s="32" t="s">
        <v>31</v>
      </c>
      <c r="H45" s="32" t="s">
        <v>216</v>
      </c>
    </row>
    <row r="46" spans="3:8" x14ac:dyDescent="0.25">
      <c r="C46" s="18" t="s">
        <v>32</v>
      </c>
      <c r="D46" s="18">
        <v>91</v>
      </c>
      <c r="E46" s="18">
        <v>74</v>
      </c>
      <c r="F46" s="18">
        <v>55</v>
      </c>
      <c r="G46" s="18">
        <v>27</v>
      </c>
      <c r="H46" s="18"/>
    </row>
    <row r="47" spans="3:8" x14ac:dyDescent="0.25">
      <c r="C47" s="18" t="s">
        <v>33</v>
      </c>
      <c r="D47" s="18">
        <v>19</v>
      </c>
      <c r="E47" s="18">
        <v>16</v>
      </c>
      <c r="F47" s="18">
        <v>46</v>
      </c>
      <c r="G47" s="18">
        <v>69</v>
      </c>
      <c r="H47" s="18"/>
    </row>
    <row r="48" spans="3:8" x14ac:dyDescent="0.25">
      <c r="C48" s="18" t="s">
        <v>34</v>
      </c>
      <c r="D48" s="18">
        <v>25</v>
      </c>
      <c r="E48" s="18">
        <v>52</v>
      </c>
      <c r="F48" s="18">
        <v>41</v>
      </c>
      <c r="G48" s="18">
        <v>35</v>
      </c>
      <c r="H48" s="18"/>
    </row>
    <row r="49" spans="3:8" x14ac:dyDescent="0.25">
      <c r="C49" s="18" t="s">
        <v>35</v>
      </c>
      <c r="D49" s="18">
        <v>68</v>
      </c>
      <c r="E49" s="18">
        <v>15</v>
      </c>
      <c r="F49" s="18">
        <v>85</v>
      </c>
      <c r="G49" s="18">
        <v>68</v>
      </c>
      <c r="H49" s="18"/>
    </row>
    <row r="50" spans="3:8" x14ac:dyDescent="0.25">
      <c r="C50" s="18" t="s">
        <v>36</v>
      </c>
      <c r="D50" s="18">
        <v>28</v>
      </c>
      <c r="E50" s="18">
        <v>48</v>
      </c>
      <c r="F50" s="18">
        <v>59</v>
      </c>
      <c r="G50" s="18">
        <v>51</v>
      </c>
      <c r="H50" s="18"/>
    </row>
    <row r="51" spans="3:8" x14ac:dyDescent="0.25">
      <c r="C51" s="18" t="s">
        <v>37</v>
      </c>
      <c r="D51" s="18">
        <v>58</v>
      </c>
      <c r="E51" s="18">
        <v>72</v>
      </c>
      <c r="F51" s="18">
        <v>42</v>
      </c>
      <c r="G51" s="18">
        <v>14</v>
      </c>
      <c r="H51" s="18"/>
    </row>
    <row r="52" spans="3:8" x14ac:dyDescent="0.25">
      <c r="C52" s="18" t="s">
        <v>38</v>
      </c>
      <c r="D52" s="18">
        <v>23</v>
      </c>
      <c r="E52" s="18">
        <v>33</v>
      </c>
      <c r="F52" s="18">
        <v>42</v>
      </c>
      <c r="G52" s="18">
        <v>66</v>
      </c>
      <c r="H52" s="18"/>
    </row>
    <row r="53" spans="3:8" x14ac:dyDescent="0.25">
      <c r="C53" s="18" t="s">
        <v>39</v>
      </c>
      <c r="D53" s="18">
        <v>82</v>
      </c>
      <c r="E53" s="18">
        <v>54</v>
      </c>
      <c r="F53" s="18">
        <v>95</v>
      </c>
      <c r="G53" s="18">
        <v>86</v>
      </c>
      <c r="H53" s="18"/>
    </row>
    <row r="54" spans="3:8" x14ac:dyDescent="0.25">
      <c r="C54" s="18" t="s">
        <v>40</v>
      </c>
      <c r="D54" s="18">
        <v>73</v>
      </c>
      <c r="E54" s="18">
        <v>39</v>
      </c>
      <c r="F54" s="18">
        <v>25</v>
      </c>
      <c r="G54" s="18">
        <v>36</v>
      </c>
      <c r="H54" s="18"/>
    </row>
    <row r="55" spans="3:8" x14ac:dyDescent="0.25">
      <c r="C55" s="18" t="s">
        <v>41</v>
      </c>
      <c r="D55" s="18">
        <v>71</v>
      </c>
      <c r="E55" s="18">
        <v>45</v>
      </c>
      <c r="F55" s="18">
        <v>77</v>
      </c>
      <c r="G55" s="18">
        <v>69</v>
      </c>
      <c r="H55" s="18"/>
    </row>
    <row r="56" spans="3:8" x14ac:dyDescent="0.25">
      <c r="C56" s="18" t="s">
        <v>42</v>
      </c>
      <c r="D56" s="18">
        <v>49</v>
      </c>
      <c r="E56" s="18">
        <v>67</v>
      </c>
      <c r="F56" s="18">
        <v>32</v>
      </c>
      <c r="G56" s="18">
        <v>59</v>
      </c>
      <c r="H56" s="18"/>
    </row>
    <row r="64" spans="3:8" ht="20.25" thickBot="1" x14ac:dyDescent="0.35">
      <c r="D64" s="50" t="s">
        <v>64</v>
      </c>
    </row>
    <row r="65" spans="4:7" ht="15.75" thickTop="1" x14ac:dyDescent="0.25"/>
    <row r="67" spans="4:7" ht="15.75" x14ac:dyDescent="0.25">
      <c r="D67" s="53" t="s">
        <v>221</v>
      </c>
    </row>
    <row r="68" spans="4:7" x14ac:dyDescent="0.25">
      <c r="D68" s="40" t="s">
        <v>222</v>
      </c>
    </row>
    <row r="69" spans="4:7" x14ac:dyDescent="0.25">
      <c r="D69" s="40" t="s">
        <v>223</v>
      </c>
    </row>
    <row r="70" spans="4:7" ht="15.75" thickBot="1" x14ac:dyDescent="0.3"/>
    <row r="71" spans="4:7" ht="16.5" thickTop="1" thickBot="1" x14ac:dyDescent="0.3">
      <c r="D71" s="100" t="s">
        <v>24</v>
      </c>
      <c r="E71" s="100"/>
      <c r="F71" s="100"/>
      <c r="G71" s="12">
        <v>9250</v>
      </c>
    </row>
    <row r="72" spans="4:7" ht="15.75" thickTop="1" x14ac:dyDescent="0.25"/>
    <row r="73" spans="4:7" ht="15.75" thickBot="1" x14ac:dyDescent="0.3"/>
    <row r="74" spans="4:7" ht="17.25" thickBot="1" x14ac:dyDescent="0.3">
      <c r="D74" s="32" t="s">
        <v>1</v>
      </c>
      <c r="E74" s="32">
        <v>2025</v>
      </c>
      <c r="F74" s="32">
        <v>2026</v>
      </c>
      <c r="G74" s="32" t="s">
        <v>25</v>
      </c>
    </row>
    <row r="75" spans="4:7" x14ac:dyDescent="0.25">
      <c r="D75" s="18" t="s">
        <v>8</v>
      </c>
      <c r="E75" s="52">
        <v>9295</v>
      </c>
      <c r="F75" s="52">
        <v>9485</v>
      </c>
      <c r="G75" s="18"/>
    </row>
    <row r="76" spans="4:7" x14ac:dyDescent="0.25">
      <c r="D76" s="18" t="s">
        <v>6</v>
      </c>
      <c r="E76" s="52">
        <v>5500</v>
      </c>
      <c r="F76" s="52">
        <v>4479</v>
      </c>
      <c r="G76" s="18"/>
    </row>
    <row r="77" spans="4:7" x14ac:dyDescent="0.25">
      <c r="D77" s="18" t="s">
        <v>7</v>
      </c>
      <c r="E77" s="52">
        <v>7186</v>
      </c>
      <c r="F77" s="52">
        <v>8106</v>
      </c>
      <c r="G77" s="18"/>
    </row>
    <row r="78" spans="4:7" x14ac:dyDescent="0.25">
      <c r="D78" s="18" t="s">
        <v>5</v>
      </c>
      <c r="E78" s="52">
        <v>8180</v>
      </c>
      <c r="F78" s="52">
        <v>8800</v>
      </c>
      <c r="G78" s="18"/>
    </row>
    <row r="79" spans="4:7" x14ac:dyDescent="0.25">
      <c r="D79" s="18" t="s">
        <v>3</v>
      </c>
      <c r="E79" s="52">
        <v>2914</v>
      </c>
      <c r="F79" s="52">
        <v>3492</v>
      </c>
      <c r="G79" s="18"/>
    </row>
    <row r="80" spans="4:7" x14ac:dyDescent="0.25">
      <c r="D80" s="18" t="s">
        <v>4</v>
      </c>
      <c r="E80" s="52">
        <v>6500</v>
      </c>
      <c r="F80" s="52">
        <v>9757</v>
      </c>
      <c r="G80" s="18"/>
    </row>
    <row r="90" spans="4:5" ht="18" thickBot="1" x14ac:dyDescent="0.35">
      <c r="D90" s="35" t="s">
        <v>240</v>
      </c>
    </row>
    <row r="91" spans="4:5" ht="15.75" thickTop="1" x14ac:dyDescent="0.25"/>
    <row r="92" spans="4:5" ht="16.5" thickBot="1" x14ac:dyDescent="0.3">
      <c r="D92" s="53" t="s">
        <v>49</v>
      </c>
    </row>
    <row r="93" spans="4:5" ht="16.5" thickTop="1" thickBot="1" x14ac:dyDescent="0.3">
      <c r="D93" s="10" t="s">
        <v>48</v>
      </c>
      <c r="E93" s="10" t="s">
        <v>10</v>
      </c>
    </row>
    <row r="94" spans="4:5" ht="15.75" thickTop="1" x14ac:dyDescent="0.25">
      <c r="D94" s="11" t="s">
        <v>50</v>
      </c>
      <c r="E94" s="45">
        <v>8500</v>
      </c>
    </row>
    <row r="97" spans="3:7" x14ac:dyDescent="0.25">
      <c r="C97" t="s">
        <v>239</v>
      </c>
      <c r="D97" t="s">
        <v>48</v>
      </c>
      <c r="E97" t="s">
        <v>11</v>
      </c>
      <c r="F97" t="s">
        <v>51</v>
      </c>
      <c r="G97" t="s">
        <v>59</v>
      </c>
    </row>
    <row r="98" spans="3:7" x14ac:dyDescent="0.25">
      <c r="C98" t="s">
        <v>52</v>
      </c>
      <c r="D98" t="s">
        <v>50</v>
      </c>
      <c r="E98" s="13">
        <v>9850</v>
      </c>
    </row>
    <row r="99" spans="3:7" x14ac:dyDescent="0.25">
      <c r="C99" t="s">
        <v>53</v>
      </c>
      <c r="D99" t="s">
        <v>54</v>
      </c>
      <c r="E99" s="13">
        <v>14983</v>
      </c>
    </row>
    <row r="100" spans="3:7" x14ac:dyDescent="0.25">
      <c r="C100" t="s">
        <v>9</v>
      </c>
      <c r="D100" t="s">
        <v>55</v>
      </c>
      <c r="E100" s="13">
        <v>5279</v>
      </c>
    </row>
    <row r="101" spans="3:7" x14ac:dyDescent="0.25">
      <c r="C101" t="s">
        <v>56</v>
      </c>
      <c r="D101" t="s">
        <v>57</v>
      </c>
      <c r="E101" s="13">
        <v>6985</v>
      </c>
    </row>
    <row r="102" spans="3:7" x14ac:dyDescent="0.25">
      <c r="C102" t="s">
        <v>58</v>
      </c>
      <c r="D102" t="s">
        <v>50</v>
      </c>
      <c r="E102" s="13">
        <v>8005</v>
      </c>
    </row>
    <row r="103" spans="3:7" x14ac:dyDescent="0.25">
      <c r="C103" t="s">
        <v>89</v>
      </c>
      <c r="D103" t="s">
        <v>54</v>
      </c>
      <c r="E103" s="13">
        <v>5877</v>
      </c>
    </row>
    <row r="104" spans="3:7" x14ac:dyDescent="0.25">
      <c r="C104" t="s">
        <v>90</v>
      </c>
      <c r="D104" t="s">
        <v>55</v>
      </c>
      <c r="E104" s="13">
        <v>13535</v>
      </c>
    </row>
    <row r="105" spans="3:7" x14ac:dyDescent="0.25">
      <c r="C105" t="s">
        <v>91</v>
      </c>
      <c r="D105" t="s">
        <v>57</v>
      </c>
      <c r="E105" s="13">
        <v>12908</v>
      </c>
    </row>
    <row r="106" spans="3:7" x14ac:dyDescent="0.25">
      <c r="C106" t="s">
        <v>92</v>
      </c>
      <c r="D106" t="s">
        <v>50</v>
      </c>
      <c r="E106" s="13">
        <v>8436</v>
      </c>
    </row>
    <row r="107" spans="3:7" x14ac:dyDescent="0.25">
      <c r="C107" t="s">
        <v>93</v>
      </c>
      <c r="D107" t="s">
        <v>50</v>
      </c>
      <c r="E107" s="13">
        <v>9751</v>
      </c>
    </row>
    <row r="108" spans="3:7" x14ac:dyDescent="0.25">
      <c r="C108" t="s">
        <v>94</v>
      </c>
      <c r="D108" t="s">
        <v>50</v>
      </c>
      <c r="E108" s="13">
        <v>12885</v>
      </c>
    </row>
    <row r="118" spans="3:8" ht="18" thickBot="1" x14ac:dyDescent="0.35">
      <c r="D118" s="35" t="s">
        <v>242</v>
      </c>
    </row>
    <row r="119" spans="3:8" ht="15.75" thickTop="1" x14ac:dyDescent="0.25"/>
    <row r="121" spans="3:8" x14ac:dyDescent="0.25">
      <c r="C121" s="9" t="s">
        <v>1</v>
      </c>
      <c r="D121" s="15" t="s">
        <v>60</v>
      </c>
      <c r="E121" s="15" t="s">
        <v>61</v>
      </c>
      <c r="F121" s="15" t="s">
        <v>62</v>
      </c>
      <c r="G121" s="15" t="s">
        <v>63</v>
      </c>
      <c r="H121" s="9" t="s">
        <v>25</v>
      </c>
    </row>
    <row r="122" spans="3:8" x14ac:dyDescent="0.25">
      <c r="C122" t="s">
        <v>8</v>
      </c>
      <c r="D122" s="17">
        <v>6462</v>
      </c>
      <c r="E122" s="17">
        <v>7000</v>
      </c>
      <c r="F122" s="17">
        <v>12994</v>
      </c>
      <c r="G122" s="17">
        <v>13494</v>
      </c>
    </row>
    <row r="123" spans="3:8" x14ac:dyDescent="0.25">
      <c r="C123" t="s">
        <v>6</v>
      </c>
      <c r="D123" s="17">
        <v>6732</v>
      </c>
      <c r="E123" s="17">
        <v>9530</v>
      </c>
      <c r="F123" s="17">
        <v>11397</v>
      </c>
      <c r="G123" s="17">
        <v>11897</v>
      </c>
    </row>
    <row r="124" spans="3:8" x14ac:dyDescent="0.25">
      <c r="C124" t="s">
        <v>7</v>
      </c>
      <c r="D124" s="17">
        <v>10307</v>
      </c>
      <c r="E124" s="17">
        <v>7060</v>
      </c>
      <c r="F124" s="17">
        <v>8036</v>
      </c>
      <c r="G124" s="17">
        <v>8536</v>
      </c>
    </row>
    <row r="125" spans="3:8" x14ac:dyDescent="0.25">
      <c r="C125" t="s">
        <v>5</v>
      </c>
      <c r="D125" s="17">
        <v>5318</v>
      </c>
      <c r="E125" s="17">
        <v>13005</v>
      </c>
      <c r="F125" s="17">
        <v>13201</v>
      </c>
      <c r="G125" s="17">
        <v>13701</v>
      </c>
    </row>
    <row r="126" spans="3:8" x14ac:dyDescent="0.25">
      <c r="C126" t="s">
        <v>3</v>
      </c>
      <c r="D126" s="17">
        <v>8819</v>
      </c>
      <c r="E126" s="17">
        <v>11762</v>
      </c>
      <c r="F126" s="17">
        <v>6495</v>
      </c>
      <c r="G126" s="17">
        <v>6995</v>
      </c>
    </row>
    <row r="127" spans="3:8" x14ac:dyDescent="0.25">
      <c r="C127" t="s">
        <v>4</v>
      </c>
      <c r="D127" s="17">
        <v>7020</v>
      </c>
      <c r="E127" s="17">
        <v>7336</v>
      </c>
      <c r="F127" s="17">
        <v>8842</v>
      </c>
      <c r="G127" s="17">
        <v>9342</v>
      </c>
    </row>
    <row r="128" spans="3:8" x14ac:dyDescent="0.25">
      <c r="C128" t="s">
        <v>2</v>
      </c>
      <c r="D128" s="17">
        <v>14753</v>
      </c>
      <c r="E128" s="17">
        <v>13782</v>
      </c>
      <c r="F128" s="17">
        <v>5202</v>
      </c>
      <c r="G128" s="17">
        <v>5702</v>
      </c>
    </row>
    <row r="129" spans="3:7" x14ac:dyDescent="0.25">
      <c r="C129" t="s">
        <v>3</v>
      </c>
      <c r="D129" s="17">
        <v>5476</v>
      </c>
      <c r="E129" s="17">
        <v>13934</v>
      </c>
      <c r="F129" s="17">
        <v>9813</v>
      </c>
      <c r="G129" s="17">
        <v>10313</v>
      </c>
    </row>
    <row r="138" spans="3:7" ht="21.75" thickBot="1" x14ac:dyDescent="0.35">
      <c r="D138" s="50" t="s">
        <v>81</v>
      </c>
      <c r="F138" s="16"/>
    </row>
    <row r="139" spans="3:7" ht="15" customHeight="1" thickTop="1" x14ac:dyDescent="0.25">
      <c r="C139" s="16"/>
      <c r="F139" s="16"/>
    </row>
    <row r="141" spans="3:7" x14ac:dyDescent="0.25">
      <c r="C141" s="20" t="s">
        <v>66</v>
      </c>
    </row>
    <row r="142" spans="3:7" x14ac:dyDescent="0.25">
      <c r="C142" s="97" t="s">
        <v>65</v>
      </c>
      <c r="D142" s="98"/>
      <c r="E142" s="34">
        <v>3</v>
      </c>
    </row>
    <row r="143" spans="3:7" x14ac:dyDescent="0.25">
      <c r="C143" s="97" t="s">
        <v>78</v>
      </c>
      <c r="D143" s="98"/>
      <c r="E143" s="54">
        <v>10000</v>
      </c>
    </row>
    <row r="145" spans="3:6" ht="18" thickBot="1" x14ac:dyDescent="0.35">
      <c r="C145" s="35" t="s">
        <v>243</v>
      </c>
    </row>
    <row r="146" spans="3:6" ht="15.75" thickTop="1" x14ac:dyDescent="0.25"/>
    <row r="147" spans="3:6" ht="30" x14ac:dyDescent="0.25">
      <c r="C147" s="36" t="s">
        <v>77</v>
      </c>
      <c r="D147" s="36" t="s">
        <v>79</v>
      </c>
      <c r="E147" s="36" t="s">
        <v>80</v>
      </c>
      <c r="F147" s="36" t="s">
        <v>224</v>
      </c>
    </row>
    <row r="148" spans="3:6" x14ac:dyDescent="0.25">
      <c r="C148" t="s">
        <v>67</v>
      </c>
      <c r="D148">
        <v>2</v>
      </c>
      <c r="E148" s="17">
        <v>12214</v>
      </c>
    </row>
    <row r="149" spans="3:6" x14ac:dyDescent="0.25">
      <c r="C149" t="s">
        <v>68</v>
      </c>
      <c r="D149">
        <v>2</v>
      </c>
      <c r="E149" s="17">
        <v>9500</v>
      </c>
    </row>
    <row r="150" spans="3:6" x14ac:dyDescent="0.25">
      <c r="C150" t="s">
        <v>69</v>
      </c>
      <c r="D150">
        <v>3</v>
      </c>
      <c r="E150" s="17">
        <v>14227</v>
      </c>
    </row>
    <row r="151" spans="3:6" x14ac:dyDescent="0.25">
      <c r="C151" t="s">
        <v>70</v>
      </c>
      <c r="D151">
        <v>4</v>
      </c>
      <c r="E151" s="17">
        <v>5417</v>
      </c>
    </row>
    <row r="152" spans="3:6" x14ac:dyDescent="0.25">
      <c r="C152" t="s">
        <v>71</v>
      </c>
      <c r="D152">
        <v>1</v>
      </c>
      <c r="E152" s="17">
        <v>3500</v>
      </c>
    </row>
    <row r="153" spans="3:6" x14ac:dyDescent="0.25">
      <c r="C153" t="s">
        <v>72</v>
      </c>
      <c r="D153">
        <v>1</v>
      </c>
      <c r="E153" s="17">
        <v>11880</v>
      </c>
    </row>
    <row r="154" spans="3:6" x14ac:dyDescent="0.25">
      <c r="C154" t="s">
        <v>73</v>
      </c>
      <c r="D154">
        <v>2</v>
      </c>
      <c r="E154" s="17">
        <v>6358</v>
      </c>
    </row>
    <row r="155" spans="3:6" x14ac:dyDescent="0.25">
      <c r="C155" t="s">
        <v>74</v>
      </c>
      <c r="D155">
        <v>3</v>
      </c>
      <c r="E155" s="17">
        <v>13575</v>
      </c>
    </row>
    <row r="156" spans="3:6" x14ac:dyDescent="0.25">
      <c r="C156" t="s">
        <v>75</v>
      </c>
      <c r="D156">
        <v>2</v>
      </c>
      <c r="E156" s="17">
        <v>12800</v>
      </c>
    </row>
    <row r="157" spans="3:6" x14ac:dyDescent="0.25">
      <c r="C157" t="s">
        <v>76</v>
      </c>
      <c r="D157">
        <v>2</v>
      </c>
      <c r="E157" s="17">
        <v>5089</v>
      </c>
    </row>
  </sheetData>
  <mergeCells count="6">
    <mergeCell ref="C143:D143"/>
    <mergeCell ref="C142:D142"/>
    <mergeCell ref="D3:G5"/>
    <mergeCell ref="D71:F71"/>
    <mergeCell ref="D44:G44"/>
    <mergeCell ref="D42:F42"/>
  </mergeCells>
  <pageMargins left="0.7" right="0.7" top="0.75" bottom="0.75" header="0.3" footer="0.3"/>
  <drawing r:id="rId1"/>
  <tableParts count="3">
    <tablePart r:id="rId2"/>
    <tablePart r:id="rId3"/>
    <tablePart r:id="rId4"/>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7CADAE-B873-4D7F-8046-1D1DBEAB63A8}">
  <dimension ref="C1:H157"/>
  <sheetViews>
    <sheetView zoomScale="205" zoomScaleNormal="205" workbookViewId="0"/>
  </sheetViews>
  <sheetFormatPr defaultRowHeight="15" x14ac:dyDescent="0.25"/>
  <cols>
    <col min="3" max="3" width="14.5703125" customWidth="1"/>
    <col min="4" max="6" width="10.140625" customWidth="1"/>
    <col min="7" max="7" width="10.5703125" customWidth="1"/>
    <col min="11" max="11" width="9" bestFit="1" customWidth="1"/>
  </cols>
  <sheetData>
    <row r="1" spans="4:7" ht="20.25" thickBot="1" x14ac:dyDescent="0.35">
      <c r="D1" s="50" t="s">
        <v>236</v>
      </c>
    </row>
    <row r="2" spans="4:7" ht="15.75" thickTop="1" x14ac:dyDescent="0.25"/>
    <row r="3" spans="4:7" ht="15" customHeight="1" x14ac:dyDescent="0.25">
      <c r="D3" s="99" t="s">
        <v>237</v>
      </c>
      <c r="E3" s="99"/>
      <c r="F3" s="99"/>
      <c r="G3" s="99"/>
    </row>
    <row r="4" spans="4:7" x14ac:dyDescent="0.25">
      <c r="D4" s="99"/>
      <c r="E4" s="99"/>
      <c r="F4" s="99"/>
      <c r="G4" s="99"/>
    </row>
    <row r="5" spans="4:7" x14ac:dyDescent="0.25">
      <c r="D5" s="99"/>
      <c r="E5" s="99"/>
      <c r="F5" s="99"/>
      <c r="G5" s="99"/>
    </row>
    <row r="6" spans="4:7" ht="9" customHeight="1" x14ac:dyDescent="0.25">
      <c r="D6" s="28"/>
      <c r="E6" s="28"/>
      <c r="F6" s="28"/>
      <c r="G6" s="28"/>
    </row>
    <row r="7" spans="4:7" x14ac:dyDescent="0.25">
      <c r="D7" t="s">
        <v>209</v>
      </c>
    </row>
    <row r="8" spans="4:7" x14ac:dyDescent="0.25">
      <c r="D8" t="s">
        <v>210</v>
      </c>
    </row>
    <row r="9" spans="4:7" x14ac:dyDescent="0.25">
      <c r="D9" t="s">
        <v>211</v>
      </c>
    </row>
    <row r="10" spans="4:7" x14ac:dyDescent="0.25">
      <c r="D10" t="s">
        <v>212</v>
      </c>
    </row>
    <row r="11" spans="4:7" x14ac:dyDescent="0.25">
      <c r="D11" t="s">
        <v>213</v>
      </c>
    </row>
    <row r="12" spans="4:7" x14ac:dyDescent="0.25">
      <c r="D12" t="s">
        <v>214</v>
      </c>
    </row>
    <row r="14" spans="4:7" x14ac:dyDescent="0.25">
      <c r="D14" s="51" t="s">
        <v>44</v>
      </c>
      <c r="E14" s="51" t="s">
        <v>45</v>
      </c>
      <c r="F14" s="51" t="s">
        <v>46</v>
      </c>
      <c r="G14" s="51" t="s">
        <v>47</v>
      </c>
    </row>
    <row r="15" spans="4:7" x14ac:dyDescent="0.25">
      <c r="D15" s="34">
        <v>20</v>
      </c>
      <c r="E15" s="34">
        <v>25</v>
      </c>
      <c r="F15" s="18" t="b">
        <f>D15=E15</f>
        <v>0</v>
      </c>
      <c r="G15" s="18" t="b">
        <f>D15&lt;&gt;E15</f>
        <v>1</v>
      </c>
    </row>
    <row r="16" spans="4:7" x14ac:dyDescent="0.25">
      <c r="F16" t="str">
        <f ca="1">_xlfn.IFNA(_xlfn.FORMULATEXT(F15),"")</f>
        <v>=D15=E15</v>
      </c>
      <c r="G16" t="str">
        <f ca="1">_xlfn.IFNA(_xlfn.FORMULATEXT(G15),"")</f>
        <v>=D15&lt;&gt;E15</v>
      </c>
    </row>
    <row r="23" spans="3:6" ht="18" thickBot="1" x14ac:dyDescent="0.35">
      <c r="D23" s="35" t="s">
        <v>215</v>
      </c>
    </row>
    <row r="24" spans="3:6" ht="16.5" thickTop="1" thickBot="1" x14ac:dyDescent="0.3"/>
    <row r="25" spans="3:6" ht="17.25" thickBot="1" x14ac:dyDescent="0.3">
      <c r="C25" s="32" t="s">
        <v>1</v>
      </c>
      <c r="D25" s="32">
        <v>2025</v>
      </c>
      <c r="E25" s="32">
        <v>2026</v>
      </c>
      <c r="F25" s="32" t="s">
        <v>25</v>
      </c>
    </row>
    <row r="26" spans="3:6" x14ac:dyDescent="0.25">
      <c r="C26" s="18" t="s">
        <v>8</v>
      </c>
      <c r="D26" s="52">
        <v>9295</v>
      </c>
      <c r="E26" s="52">
        <v>9485</v>
      </c>
      <c r="F26" s="18" t="b">
        <f>E26&gt;D26</f>
        <v>1</v>
      </c>
    </row>
    <row r="27" spans="3:6" x14ac:dyDescent="0.25">
      <c r="C27" s="18" t="s">
        <v>6</v>
      </c>
      <c r="D27" s="52">
        <v>5500</v>
      </c>
      <c r="E27" s="52">
        <v>4479</v>
      </c>
      <c r="F27" s="18" t="b">
        <f t="shared" ref="F27:F31" si="0">E27&gt;D27</f>
        <v>0</v>
      </c>
    </row>
    <row r="28" spans="3:6" x14ac:dyDescent="0.25">
      <c r="C28" s="18" t="s">
        <v>7</v>
      </c>
      <c r="D28" s="52">
        <v>7186</v>
      </c>
      <c r="E28" s="52">
        <v>8106</v>
      </c>
      <c r="F28" s="18" t="b">
        <f t="shared" si="0"/>
        <v>1</v>
      </c>
    </row>
    <row r="29" spans="3:6" x14ac:dyDescent="0.25">
      <c r="C29" s="18" t="s">
        <v>5</v>
      </c>
      <c r="D29" s="52">
        <v>8180</v>
      </c>
      <c r="E29" s="52">
        <v>3785</v>
      </c>
      <c r="F29" s="18" t="b">
        <f t="shared" si="0"/>
        <v>0</v>
      </c>
    </row>
    <row r="30" spans="3:6" x14ac:dyDescent="0.25">
      <c r="C30" s="18" t="s">
        <v>3</v>
      </c>
      <c r="D30" s="52">
        <v>2914</v>
      </c>
      <c r="E30" s="52">
        <v>3492</v>
      </c>
      <c r="F30" s="18" t="b">
        <f t="shared" si="0"/>
        <v>1</v>
      </c>
    </row>
    <row r="31" spans="3:6" x14ac:dyDescent="0.25">
      <c r="C31" s="18" t="s">
        <v>4</v>
      </c>
      <c r="D31" s="52">
        <v>18108</v>
      </c>
      <c r="E31" s="52">
        <v>9757</v>
      </c>
      <c r="F31" s="18" t="b">
        <f t="shared" si="0"/>
        <v>0</v>
      </c>
    </row>
    <row r="40" spans="3:8" ht="18" thickBot="1" x14ac:dyDescent="0.35">
      <c r="D40" s="35" t="s">
        <v>238</v>
      </c>
    </row>
    <row r="41" spans="3:8" ht="16.5" thickTop="1" thickBot="1" x14ac:dyDescent="0.3"/>
    <row r="42" spans="3:8" ht="16.5" thickTop="1" thickBot="1" x14ac:dyDescent="0.3">
      <c r="D42" s="100" t="s">
        <v>43</v>
      </c>
      <c r="E42" s="100"/>
      <c r="F42" s="100"/>
      <c r="G42" s="14">
        <v>180</v>
      </c>
    </row>
    <row r="43" spans="3:8" ht="15.75" thickTop="1" x14ac:dyDescent="0.25"/>
    <row r="44" spans="3:8" ht="15.75" thickBot="1" x14ac:dyDescent="0.3">
      <c r="D44" s="101" t="s">
        <v>27</v>
      </c>
      <c r="E44" s="101"/>
      <c r="F44" s="101"/>
      <c r="G44" s="101"/>
    </row>
    <row r="45" spans="3:8" ht="19.5" customHeight="1" thickBot="1" x14ac:dyDescent="0.3">
      <c r="C45" s="32" t="s">
        <v>26</v>
      </c>
      <c r="D45" s="32" t="s">
        <v>28</v>
      </c>
      <c r="E45" s="32" t="s">
        <v>29</v>
      </c>
      <c r="F45" s="32" t="s">
        <v>30</v>
      </c>
      <c r="G45" s="32" t="s">
        <v>31</v>
      </c>
      <c r="H45" s="32" t="s">
        <v>216</v>
      </c>
    </row>
    <row r="46" spans="3:8" x14ac:dyDescent="0.25">
      <c r="C46" s="18" t="s">
        <v>32</v>
      </c>
      <c r="D46" s="18">
        <v>91</v>
      </c>
      <c r="E46" s="18">
        <v>74</v>
      </c>
      <c r="F46" s="18">
        <v>55</v>
      </c>
      <c r="G46" s="18">
        <v>27</v>
      </c>
      <c r="H46" s="18" t="b">
        <f>SUM(D46:G46)&gt;=$G$42</f>
        <v>1</v>
      </c>
    </row>
    <row r="47" spans="3:8" x14ac:dyDescent="0.25">
      <c r="C47" s="18" t="s">
        <v>33</v>
      </c>
      <c r="D47" s="18">
        <v>19</v>
      </c>
      <c r="E47" s="18">
        <v>16</v>
      </c>
      <c r="F47" s="18">
        <v>46</v>
      </c>
      <c r="G47" s="18">
        <v>69</v>
      </c>
      <c r="H47" s="18" t="b">
        <f t="shared" ref="H47:H56" si="1">SUM(D47:G47)&gt;=$G$42</f>
        <v>0</v>
      </c>
    </row>
    <row r="48" spans="3:8" x14ac:dyDescent="0.25">
      <c r="C48" s="18" t="s">
        <v>34</v>
      </c>
      <c r="D48" s="18">
        <v>25</v>
      </c>
      <c r="E48" s="18">
        <v>52</v>
      </c>
      <c r="F48" s="18">
        <v>41</v>
      </c>
      <c r="G48" s="18">
        <v>35</v>
      </c>
      <c r="H48" s="18" t="b">
        <f t="shared" si="1"/>
        <v>0</v>
      </c>
    </row>
    <row r="49" spans="3:8" x14ac:dyDescent="0.25">
      <c r="C49" s="18" t="s">
        <v>35</v>
      </c>
      <c r="D49" s="18">
        <v>68</v>
      </c>
      <c r="E49" s="18">
        <v>15</v>
      </c>
      <c r="F49" s="18">
        <v>85</v>
      </c>
      <c r="G49" s="18">
        <v>68</v>
      </c>
      <c r="H49" s="18" t="b">
        <f t="shared" si="1"/>
        <v>1</v>
      </c>
    </row>
    <row r="50" spans="3:8" x14ac:dyDescent="0.25">
      <c r="C50" s="18" t="s">
        <v>36</v>
      </c>
      <c r="D50" s="18">
        <v>28</v>
      </c>
      <c r="E50" s="18">
        <v>48</v>
      </c>
      <c r="F50" s="18">
        <v>59</v>
      </c>
      <c r="G50" s="18">
        <v>51</v>
      </c>
      <c r="H50" s="18" t="b">
        <f t="shared" si="1"/>
        <v>1</v>
      </c>
    </row>
    <row r="51" spans="3:8" x14ac:dyDescent="0.25">
      <c r="C51" s="18" t="s">
        <v>37</v>
      </c>
      <c r="D51" s="18">
        <v>58</v>
      </c>
      <c r="E51" s="18">
        <v>72</v>
      </c>
      <c r="F51" s="18">
        <v>42</v>
      </c>
      <c r="G51" s="18">
        <v>14</v>
      </c>
      <c r="H51" s="18" t="b">
        <f t="shared" si="1"/>
        <v>1</v>
      </c>
    </row>
    <row r="52" spans="3:8" x14ac:dyDescent="0.25">
      <c r="C52" s="18" t="s">
        <v>38</v>
      </c>
      <c r="D52" s="18">
        <v>23</v>
      </c>
      <c r="E52" s="18">
        <v>33</v>
      </c>
      <c r="F52" s="18">
        <v>42</v>
      </c>
      <c r="G52" s="18">
        <v>66</v>
      </c>
      <c r="H52" s="18" t="b">
        <f t="shared" si="1"/>
        <v>0</v>
      </c>
    </row>
    <row r="53" spans="3:8" x14ac:dyDescent="0.25">
      <c r="C53" s="18" t="s">
        <v>39</v>
      </c>
      <c r="D53" s="18">
        <v>82</v>
      </c>
      <c r="E53" s="18">
        <v>54</v>
      </c>
      <c r="F53" s="18">
        <v>95</v>
      </c>
      <c r="G53" s="18">
        <v>86</v>
      </c>
      <c r="H53" s="18" t="b">
        <f t="shared" si="1"/>
        <v>1</v>
      </c>
    </row>
    <row r="54" spans="3:8" x14ac:dyDescent="0.25">
      <c r="C54" s="18" t="s">
        <v>40</v>
      </c>
      <c r="D54" s="18">
        <v>73</v>
      </c>
      <c r="E54" s="18">
        <v>39</v>
      </c>
      <c r="F54" s="18">
        <v>25</v>
      </c>
      <c r="G54" s="18">
        <v>36</v>
      </c>
      <c r="H54" s="18" t="b">
        <f t="shared" si="1"/>
        <v>0</v>
      </c>
    </row>
    <row r="55" spans="3:8" x14ac:dyDescent="0.25">
      <c r="C55" s="18" t="s">
        <v>41</v>
      </c>
      <c r="D55" s="18">
        <v>71</v>
      </c>
      <c r="E55" s="18">
        <v>45</v>
      </c>
      <c r="F55" s="18">
        <v>77</v>
      </c>
      <c r="G55" s="18">
        <v>69</v>
      </c>
      <c r="H55" s="18" t="b">
        <f t="shared" si="1"/>
        <v>1</v>
      </c>
    </row>
    <row r="56" spans="3:8" x14ac:dyDescent="0.25">
      <c r="C56" s="18" t="s">
        <v>42</v>
      </c>
      <c r="D56" s="18">
        <v>49</v>
      </c>
      <c r="E56" s="18">
        <v>67</v>
      </c>
      <c r="F56" s="18">
        <v>32</v>
      </c>
      <c r="G56" s="18">
        <v>59</v>
      </c>
      <c r="H56" s="18" t="b">
        <f t="shared" si="1"/>
        <v>1</v>
      </c>
    </row>
    <row r="64" spans="3:8" ht="20.25" thickBot="1" x14ac:dyDescent="0.35">
      <c r="D64" s="50" t="s">
        <v>64</v>
      </c>
    </row>
    <row r="65" spans="4:7" ht="15.75" thickTop="1" x14ac:dyDescent="0.25"/>
    <row r="67" spans="4:7" ht="15.75" x14ac:dyDescent="0.25">
      <c r="D67" s="53" t="s">
        <v>221</v>
      </c>
    </row>
    <row r="68" spans="4:7" x14ac:dyDescent="0.25">
      <c r="D68" s="40" t="s">
        <v>222</v>
      </c>
    </row>
    <row r="69" spans="4:7" x14ac:dyDescent="0.25">
      <c r="D69" s="40" t="s">
        <v>223</v>
      </c>
    </row>
    <row r="70" spans="4:7" ht="15.75" thickBot="1" x14ac:dyDescent="0.3"/>
    <row r="71" spans="4:7" ht="16.5" thickTop="1" thickBot="1" x14ac:dyDescent="0.3">
      <c r="D71" s="100" t="s">
        <v>24</v>
      </c>
      <c r="E71" s="100"/>
      <c r="F71" s="100"/>
      <c r="G71" s="12">
        <v>9250</v>
      </c>
    </row>
    <row r="72" spans="4:7" ht="15.75" thickTop="1" x14ac:dyDescent="0.25"/>
    <row r="73" spans="4:7" ht="15.75" thickBot="1" x14ac:dyDescent="0.3"/>
    <row r="74" spans="4:7" ht="17.25" thickBot="1" x14ac:dyDescent="0.3">
      <c r="D74" s="32" t="s">
        <v>1</v>
      </c>
      <c r="E74" s="32">
        <v>2025</v>
      </c>
      <c r="F74" s="32">
        <v>2026</v>
      </c>
      <c r="G74" s="32" t="s">
        <v>25</v>
      </c>
    </row>
    <row r="75" spans="4:7" x14ac:dyDescent="0.25">
      <c r="D75" s="18" t="s">
        <v>8</v>
      </c>
      <c r="E75" s="52">
        <v>9295</v>
      </c>
      <c r="F75" s="52">
        <v>9485</v>
      </c>
      <c r="G75" s="18" t="b">
        <f>AND(F75&gt;E75,F75&gt;$G$71)</f>
        <v>1</v>
      </c>
    </row>
    <row r="76" spans="4:7" x14ac:dyDescent="0.25">
      <c r="D76" s="18" t="s">
        <v>6</v>
      </c>
      <c r="E76" s="52">
        <v>5500</v>
      </c>
      <c r="F76" s="52">
        <v>4479</v>
      </c>
      <c r="G76" s="18" t="b">
        <f t="shared" ref="G76:G80" si="2">AND(F76&gt;E76,F76&gt;$G$71)</f>
        <v>0</v>
      </c>
    </row>
    <row r="77" spans="4:7" x14ac:dyDescent="0.25">
      <c r="D77" s="18" t="s">
        <v>7</v>
      </c>
      <c r="E77" s="52">
        <v>7186</v>
      </c>
      <c r="F77" s="52">
        <v>8106</v>
      </c>
      <c r="G77" s="18" t="b">
        <f t="shared" si="2"/>
        <v>0</v>
      </c>
    </row>
    <row r="78" spans="4:7" x14ac:dyDescent="0.25">
      <c r="D78" s="18" t="s">
        <v>5</v>
      </c>
      <c r="E78" s="52">
        <v>8180</v>
      </c>
      <c r="F78" s="52">
        <v>8800</v>
      </c>
      <c r="G78" s="18" t="b">
        <f t="shared" si="2"/>
        <v>0</v>
      </c>
    </row>
    <row r="79" spans="4:7" x14ac:dyDescent="0.25">
      <c r="D79" s="18" t="s">
        <v>3</v>
      </c>
      <c r="E79" s="52">
        <v>2914</v>
      </c>
      <c r="F79" s="52">
        <v>3492</v>
      </c>
      <c r="G79" s="18" t="b">
        <f t="shared" si="2"/>
        <v>0</v>
      </c>
    </row>
    <row r="80" spans="4:7" x14ac:dyDescent="0.25">
      <c r="D80" s="18" t="s">
        <v>4</v>
      </c>
      <c r="E80" s="52">
        <v>6500</v>
      </c>
      <c r="F80" s="52">
        <v>9757</v>
      </c>
      <c r="G80" s="18" t="b">
        <f t="shared" si="2"/>
        <v>1</v>
      </c>
    </row>
    <row r="90" spans="4:5" ht="18" thickBot="1" x14ac:dyDescent="0.35">
      <c r="D90" s="35" t="s">
        <v>240</v>
      </c>
    </row>
    <row r="91" spans="4:5" ht="15.75" thickTop="1" x14ac:dyDescent="0.25"/>
    <row r="92" spans="4:5" ht="16.5" thickBot="1" x14ac:dyDescent="0.3">
      <c r="D92" s="53" t="s">
        <v>49</v>
      </c>
    </row>
    <row r="93" spans="4:5" ht="16.5" thickTop="1" thickBot="1" x14ac:dyDescent="0.3">
      <c r="D93" s="10" t="s">
        <v>48</v>
      </c>
      <c r="E93" s="10" t="s">
        <v>10</v>
      </c>
    </row>
    <row r="94" spans="4:5" ht="15.75" thickTop="1" x14ac:dyDescent="0.25">
      <c r="D94" s="11" t="s">
        <v>50</v>
      </c>
      <c r="E94" s="45">
        <v>8500</v>
      </c>
    </row>
    <row r="97" spans="3:7" x14ac:dyDescent="0.25">
      <c r="C97" t="s">
        <v>239</v>
      </c>
      <c r="D97" t="s">
        <v>48</v>
      </c>
      <c r="E97" t="s">
        <v>11</v>
      </c>
      <c r="F97" t="s">
        <v>51</v>
      </c>
      <c r="G97" t="s">
        <v>59</v>
      </c>
    </row>
    <row r="98" spans="3:7" x14ac:dyDescent="0.25">
      <c r="C98" t="s">
        <v>52</v>
      </c>
      <c r="D98" t="s">
        <v>50</v>
      </c>
      <c r="E98" s="13">
        <v>9850</v>
      </c>
      <c r="F98" t="b">
        <f>AND(Table140[[#This Row],[Region]]="boston",Table140[[#This Row],[Sales]]&gt;8500)</f>
        <v>1</v>
      </c>
      <c r="G98" t="b">
        <f>AND(Table140[[#This Row],[Region]]=Region,Table140[[#This Row],[Sales]]&gt;Sales_Value)</f>
        <v>1</v>
      </c>
    </row>
    <row r="99" spans="3:7" x14ac:dyDescent="0.25">
      <c r="C99" t="s">
        <v>53</v>
      </c>
      <c r="D99" t="s">
        <v>54</v>
      </c>
      <c r="E99" s="13">
        <v>14983</v>
      </c>
      <c r="F99" t="b">
        <f>AND(Table140[[#This Row],[Region]]="boston",Table140[[#This Row],[Sales]]&gt;8500)</f>
        <v>0</v>
      </c>
      <c r="G99" t="b">
        <f>AND(Table140[[#This Row],[Region]]=Region,Table140[[#This Row],[Sales]]&gt;Sales_Value)</f>
        <v>0</v>
      </c>
    </row>
    <row r="100" spans="3:7" x14ac:dyDescent="0.25">
      <c r="C100" t="s">
        <v>9</v>
      </c>
      <c r="D100" t="s">
        <v>55</v>
      </c>
      <c r="E100" s="13">
        <v>5279</v>
      </c>
      <c r="F100" t="b">
        <f>AND(Table140[[#This Row],[Region]]="boston",Table140[[#This Row],[Sales]]&gt;8500)</f>
        <v>0</v>
      </c>
      <c r="G100" t="b">
        <f>AND(Table140[[#This Row],[Region]]=Region,Table140[[#This Row],[Sales]]&gt;Sales_Value)</f>
        <v>0</v>
      </c>
    </row>
    <row r="101" spans="3:7" x14ac:dyDescent="0.25">
      <c r="C101" t="s">
        <v>56</v>
      </c>
      <c r="D101" t="s">
        <v>57</v>
      </c>
      <c r="E101" s="13">
        <v>6985</v>
      </c>
      <c r="F101" t="b">
        <f>AND(Table140[[#This Row],[Region]]="boston",Table140[[#This Row],[Sales]]&gt;8500)</f>
        <v>0</v>
      </c>
      <c r="G101" t="b">
        <f>AND(Table140[[#This Row],[Region]]=Region,Table140[[#This Row],[Sales]]&gt;Sales_Value)</f>
        <v>0</v>
      </c>
    </row>
    <row r="102" spans="3:7" x14ac:dyDescent="0.25">
      <c r="C102" t="s">
        <v>58</v>
      </c>
      <c r="D102" t="s">
        <v>50</v>
      </c>
      <c r="E102" s="13">
        <v>8005</v>
      </c>
      <c r="F102" t="b">
        <f>AND(Table140[[#This Row],[Region]]="boston",Table140[[#This Row],[Sales]]&gt;8500)</f>
        <v>0</v>
      </c>
      <c r="G102" t="b">
        <f>AND(Table140[[#This Row],[Region]]=Region,Table140[[#This Row],[Sales]]&gt;Sales_Value)</f>
        <v>0</v>
      </c>
    </row>
    <row r="103" spans="3:7" x14ac:dyDescent="0.25">
      <c r="C103" t="s">
        <v>89</v>
      </c>
      <c r="D103" t="s">
        <v>54</v>
      </c>
      <c r="E103" s="13">
        <v>5877</v>
      </c>
      <c r="F103" t="b">
        <f>AND(Table140[[#This Row],[Region]]="boston",Table140[[#This Row],[Sales]]&gt;8500)</f>
        <v>0</v>
      </c>
      <c r="G103" t="b">
        <f>AND(Table140[[#This Row],[Region]]=Region,Table140[[#This Row],[Sales]]&gt;Sales_Value)</f>
        <v>0</v>
      </c>
    </row>
    <row r="104" spans="3:7" x14ac:dyDescent="0.25">
      <c r="C104" t="s">
        <v>90</v>
      </c>
      <c r="D104" t="s">
        <v>55</v>
      </c>
      <c r="E104" s="13">
        <v>13535</v>
      </c>
      <c r="F104" t="b">
        <f>AND(Table140[[#This Row],[Region]]="boston",Table140[[#This Row],[Sales]]&gt;8500)</f>
        <v>0</v>
      </c>
      <c r="G104" t="b">
        <f>AND(Table140[[#This Row],[Region]]=Region,Table140[[#This Row],[Sales]]&gt;Sales_Value)</f>
        <v>0</v>
      </c>
    </row>
    <row r="105" spans="3:7" x14ac:dyDescent="0.25">
      <c r="C105" t="s">
        <v>91</v>
      </c>
      <c r="D105" t="s">
        <v>57</v>
      </c>
      <c r="E105" s="13">
        <v>12908</v>
      </c>
      <c r="F105" t="b">
        <f>AND(Table140[[#This Row],[Region]]="boston",Table140[[#This Row],[Sales]]&gt;8500)</f>
        <v>0</v>
      </c>
      <c r="G105" t="b">
        <f>AND(Table140[[#This Row],[Region]]=Region,Table140[[#This Row],[Sales]]&gt;Sales_Value)</f>
        <v>0</v>
      </c>
    </row>
    <row r="106" spans="3:7" x14ac:dyDescent="0.25">
      <c r="C106" t="s">
        <v>92</v>
      </c>
      <c r="D106" t="s">
        <v>50</v>
      </c>
      <c r="E106" s="13">
        <v>8436</v>
      </c>
      <c r="F106" t="b">
        <f>AND(Table140[[#This Row],[Region]]="boston",Table140[[#This Row],[Sales]]&gt;8500)</f>
        <v>0</v>
      </c>
      <c r="G106" t="b">
        <f>AND(Table140[[#This Row],[Region]]=Region,Table140[[#This Row],[Sales]]&gt;Sales_Value)</f>
        <v>0</v>
      </c>
    </row>
    <row r="107" spans="3:7" x14ac:dyDescent="0.25">
      <c r="C107" t="s">
        <v>93</v>
      </c>
      <c r="D107" t="s">
        <v>50</v>
      </c>
      <c r="E107" s="13">
        <v>9751</v>
      </c>
      <c r="F107" t="b">
        <f>AND(Table140[[#This Row],[Region]]="boston",Table140[[#This Row],[Sales]]&gt;8500)</f>
        <v>1</v>
      </c>
      <c r="G107" t="b">
        <f>AND(Table140[[#This Row],[Region]]=Region,Table140[[#This Row],[Sales]]&gt;Sales_Value)</f>
        <v>1</v>
      </c>
    </row>
    <row r="108" spans="3:7" x14ac:dyDescent="0.25">
      <c r="C108" t="s">
        <v>94</v>
      </c>
      <c r="D108" t="s">
        <v>50</v>
      </c>
      <c r="E108" s="13">
        <v>12885</v>
      </c>
      <c r="F108" t="b">
        <f>AND(Table140[[#This Row],[Region]]="boston",Table140[[#This Row],[Sales]]&gt;8500)</f>
        <v>1</v>
      </c>
      <c r="G108" t="b">
        <f>AND(Table140[[#This Row],[Region]]=Region,Table140[[#This Row],[Sales]]&gt;Sales_Value)</f>
        <v>1</v>
      </c>
    </row>
    <row r="118" spans="3:8" ht="18" thickBot="1" x14ac:dyDescent="0.35">
      <c r="D118" s="35" t="s">
        <v>242</v>
      </c>
    </row>
    <row r="119" spans="3:8" ht="15.75" thickTop="1" x14ac:dyDescent="0.25"/>
    <row r="121" spans="3:8" x14ac:dyDescent="0.25">
      <c r="C121" s="9" t="s">
        <v>1</v>
      </c>
      <c r="D121" s="15" t="s">
        <v>60</v>
      </c>
      <c r="E121" s="15" t="s">
        <v>61</v>
      </c>
      <c r="F121" s="15" t="s">
        <v>62</v>
      </c>
      <c r="G121" s="15" t="s">
        <v>63</v>
      </c>
      <c r="H121" s="9" t="s">
        <v>25</v>
      </c>
    </row>
    <row r="122" spans="3:8" x14ac:dyDescent="0.25">
      <c r="C122" t="s">
        <v>8</v>
      </c>
      <c r="D122" s="17">
        <v>6462</v>
      </c>
      <c r="E122" s="17">
        <v>7000</v>
      </c>
      <c r="F122" s="17">
        <v>12994</v>
      </c>
      <c r="G122" s="17">
        <v>13494</v>
      </c>
      <c r="H122" t="b">
        <f>AND(Table241[[#This Row],[2025]]&gt;Table241[[#This Row],[2024]],Table241[[#This Row],[2026]]&gt;Table241[[#This Row],[2025]],Table241[[#This Row],[2027]]&gt;Table241[[#This Row],[2026]])</f>
        <v>1</v>
      </c>
    </row>
    <row r="123" spans="3:8" x14ac:dyDescent="0.25">
      <c r="C123" t="s">
        <v>6</v>
      </c>
      <c r="D123" s="17">
        <v>6732</v>
      </c>
      <c r="E123" s="17">
        <v>9530</v>
      </c>
      <c r="F123" s="17">
        <v>11397</v>
      </c>
      <c r="G123" s="17">
        <v>11897</v>
      </c>
      <c r="H123" t="b">
        <f>AND(Table241[[#This Row],[2025]]&gt;Table241[[#This Row],[2024]],Table241[[#This Row],[2026]]&gt;Table241[[#This Row],[2025]],Table241[[#This Row],[2027]]&gt;Table241[[#This Row],[2026]])</f>
        <v>1</v>
      </c>
    </row>
    <row r="124" spans="3:8" x14ac:dyDescent="0.25">
      <c r="C124" t="s">
        <v>7</v>
      </c>
      <c r="D124" s="17">
        <v>10307</v>
      </c>
      <c r="E124" s="17">
        <v>7060</v>
      </c>
      <c r="F124" s="17">
        <v>8036</v>
      </c>
      <c r="G124" s="17">
        <v>8536</v>
      </c>
      <c r="H124" t="b">
        <f>AND(Table241[[#This Row],[2025]]&gt;Table241[[#This Row],[2024]],Table241[[#This Row],[2026]]&gt;Table241[[#This Row],[2025]],Table241[[#This Row],[2027]]&gt;Table241[[#This Row],[2026]])</f>
        <v>0</v>
      </c>
    </row>
    <row r="125" spans="3:8" x14ac:dyDescent="0.25">
      <c r="C125" t="s">
        <v>5</v>
      </c>
      <c r="D125" s="17">
        <v>5318</v>
      </c>
      <c r="E125" s="17">
        <v>13005</v>
      </c>
      <c r="F125" s="17">
        <v>13201</v>
      </c>
      <c r="G125" s="17">
        <v>13701</v>
      </c>
      <c r="H125" t="b">
        <f>AND(Table241[[#This Row],[2025]]&gt;Table241[[#This Row],[2024]],Table241[[#This Row],[2026]]&gt;Table241[[#This Row],[2025]],Table241[[#This Row],[2027]]&gt;Table241[[#This Row],[2026]])</f>
        <v>1</v>
      </c>
    </row>
    <row r="126" spans="3:8" x14ac:dyDescent="0.25">
      <c r="C126" t="s">
        <v>3</v>
      </c>
      <c r="D126" s="17">
        <v>8819</v>
      </c>
      <c r="E126" s="17">
        <v>11762</v>
      </c>
      <c r="F126" s="17">
        <v>6495</v>
      </c>
      <c r="G126" s="17">
        <v>6995</v>
      </c>
      <c r="H126" t="b">
        <f>AND(Table241[[#This Row],[2025]]&gt;Table241[[#This Row],[2024]],Table241[[#This Row],[2026]]&gt;Table241[[#This Row],[2025]],Table241[[#This Row],[2027]]&gt;Table241[[#This Row],[2026]])</f>
        <v>0</v>
      </c>
    </row>
    <row r="127" spans="3:8" x14ac:dyDescent="0.25">
      <c r="C127" t="s">
        <v>4</v>
      </c>
      <c r="D127" s="17">
        <v>7020</v>
      </c>
      <c r="E127" s="17">
        <v>7336</v>
      </c>
      <c r="F127" s="17">
        <v>8842</v>
      </c>
      <c r="G127" s="17">
        <v>9342</v>
      </c>
      <c r="H127" t="b">
        <f>AND(Table241[[#This Row],[2025]]&gt;Table241[[#This Row],[2024]],Table241[[#This Row],[2026]]&gt;Table241[[#This Row],[2025]],Table241[[#This Row],[2027]]&gt;Table241[[#This Row],[2026]])</f>
        <v>1</v>
      </c>
    </row>
    <row r="128" spans="3:8" x14ac:dyDescent="0.25">
      <c r="C128" t="s">
        <v>2</v>
      </c>
      <c r="D128" s="17">
        <v>14753</v>
      </c>
      <c r="E128" s="17">
        <v>13782</v>
      </c>
      <c r="F128" s="17">
        <v>5202</v>
      </c>
      <c r="G128" s="17">
        <v>5702</v>
      </c>
      <c r="H128" t="b">
        <f>AND(Table241[[#This Row],[2025]]&gt;Table241[[#This Row],[2024]],Table241[[#This Row],[2026]]&gt;Table241[[#This Row],[2025]],Table241[[#This Row],[2027]]&gt;Table241[[#This Row],[2026]])</f>
        <v>0</v>
      </c>
    </row>
    <row r="129" spans="3:8" x14ac:dyDescent="0.25">
      <c r="C129" t="s">
        <v>3</v>
      </c>
      <c r="D129" s="17">
        <v>5476</v>
      </c>
      <c r="E129" s="17">
        <v>13934</v>
      </c>
      <c r="F129" s="17">
        <v>9813</v>
      </c>
      <c r="G129" s="17">
        <v>10313</v>
      </c>
      <c r="H129" t="b">
        <f>AND(Table241[[#This Row],[2025]]&gt;Table241[[#This Row],[2024]],Table241[[#This Row],[2026]]&gt;Table241[[#This Row],[2025]],Table241[[#This Row],[2027]]&gt;Table241[[#This Row],[2026]])</f>
        <v>0</v>
      </c>
    </row>
    <row r="138" spans="3:8" ht="21.75" thickBot="1" x14ac:dyDescent="0.35">
      <c r="D138" s="50" t="s">
        <v>81</v>
      </c>
      <c r="F138" s="16"/>
    </row>
    <row r="139" spans="3:8" ht="15" customHeight="1" thickTop="1" x14ac:dyDescent="0.25">
      <c r="C139" s="16"/>
      <c r="F139" s="16"/>
    </row>
    <row r="141" spans="3:8" x14ac:dyDescent="0.25">
      <c r="C141" s="20" t="s">
        <v>66</v>
      </c>
    </row>
    <row r="142" spans="3:8" x14ac:dyDescent="0.25">
      <c r="C142" s="97" t="s">
        <v>65</v>
      </c>
      <c r="D142" s="98"/>
      <c r="E142" s="34">
        <v>3</v>
      </c>
    </row>
    <row r="143" spans="3:8" x14ac:dyDescent="0.25">
      <c r="C143" s="97" t="s">
        <v>78</v>
      </c>
      <c r="D143" s="98"/>
      <c r="E143" s="54">
        <v>10000</v>
      </c>
    </row>
    <row r="145" spans="3:6" ht="18" thickBot="1" x14ac:dyDescent="0.35">
      <c r="C145" s="35" t="s">
        <v>243</v>
      </c>
    </row>
    <row r="146" spans="3:6" ht="15.75" thickTop="1" x14ac:dyDescent="0.25"/>
    <row r="147" spans="3:6" ht="30" x14ac:dyDescent="0.25">
      <c r="C147" s="36" t="s">
        <v>77</v>
      </c>
      <c r="D147" s="36" t="s">
        <v>79</v>
      </c>
      <c r="E147" s="36" t="s">
        <v>80</v>
      </c>
      <c r="F147" s="36" t="s">
        <v>224</v>
      </c>
    </row>
    <row r="148" spans="3:6" x14ac:dyDescent="0.25">
      <c r="C148" t="s">
        <v>67</v>
      </c>
      <c r="D148">
        <v>2</v>
      </c>
      <c r="E148" s="17">
        <v>12214</v>
      </c>
      <c r="F148" t="b">
        <f>NOT(OR(Table342[[#This Row],[Credit Rating]]&gt;=$E$142,Table342[[#This Row],[Last Year Sales]]&gt;=$E$143))</f>
        <v>0</v>
      </c>
    </row>
    <row r="149" spans="3:6" x14ac:dyDescent="0.25">
      <c r="C149" t="s">
        <v>68</v>
      </c>
      <c r="D149">
        <v>2</v>
      </c>
      <c r="E149" s="17">
        <v>9500</v>
      </c>
      <c r="F149" t="b">
        <f>NOT(OR(Table342[[#This Row],[Credit Rating]]&gt;=$E$142,Table342[[#This Row],[Last Year Sales]]&gt;=$E$143))</f>
        <v>1</v>
      </c>
    </row>
    <row r="150" spans="3:6" x14ac:dyDescent="0.25">
      <c r="C150" t="s">
        <v>69</v>
      </c>
      <c r="D150">
        <v>3</v>
      </c>
      <c r="E150" s="17">
        <v>14227</v>
      </c>
      <c r="F150" t="b">
        <f>NOT(OR(Table342[[#This Row],[Credit Rating]]&gt;=$E$142,Table342[[#This Row],[Last Year Sales]]&gt;=$E$143))</f>
        <v>0</v>
      </c>
    </row>
    <row r="151" spans="3:6" x14ac:dyDescent="0.25">
      <c r="C151" t="s">
        <v>70</v>
      </c>
      <c r="D151">
        <v>4</v>
      </c>
      <c r="E151" s="17">
        <v>5417</v>
      </c>
      <c r="F151" t="b">
        <f>NOT(OR(Table342[[#This Row],[Credit Rating]]&gt;=$E$142,Table342[[#This Row],[Last Year Sales]]&gt;=$E$143))</f>
        <v>0</v>
      </c>
    </row>
    <row r="152" spans="3:6" x14ac:dyDescent="0.25">
      <c r="C152" t="s">
        <v>71</v>
      </c>
      <c r="D152">
        <v>1</v>
      </c>
      <c r="E152" s="17">
        <v>3500</v>
      </c>
      <c r="F152" t="b">
        <f>NOT(OR(Table342[[#This Row],[Credit Rating]]&gt;=$E$142,Table342[[#This Row],[Last Year Sales]]&gt;=$E$143))</f>
        <v>1</v>
      </c>
    </row>
    <row r="153" spans="3:6" x14ac:dyDescent="0.25">
      <c r="C153" t="s">
        <v>72</v>
      </c>
      <c r="D153">
        <v>1</v>
      </c>
      <c r="E153" s="17">
        <v>11880</v>
      </c>
      <c r="F153" t="b">
        <f>NOT(OR(Table342[[#This Row],[Credit Rating]]&gt;=$E$142,Table342[[#This Row],[Last Year Sales]]&gt;=$E$143))</f>
        <v>0</v>
      </c>
    </row>
    <row r="154" spans="3:6" x14ac:dyDescent="0.25">
      <c r="C154" t="s">
        <v>73</v>
      </c>
      <c r="D154">
        <v>2</v>
      </c>
      <c r="E154" s="17">
        <v>6358</v>
      </c>
      <c r="F154" t="b">
        <f>NOT(OR(Table342[[#This Row],[Credit Rating]]&gt;=$E$142,Table342[[#This Row],[Last Year Sales]]&gt;=$E$143))</f>
        <v>1</v>
      </c>
    </row>
    <row r="155" spans="3:6" x14ac:dyDescent="0.25">
      <c r="C155" t="s">
        <v>74</v>
      </c>
      <c r="D155">
        <v>3</v>
      </c>
      <c r="E155" s="17">
        <v>13575</v>
      </c>
      <c r="F155" t="b">
        <f>NOT(OR(Table342[[#This Row],[Credit Rating]]&gt;=$E$142,Table342[[#This Row],[Last Year Sales]]&gt;=$E$143))</f>
        <v>0</v>
      </c>
    </row>
    <row r="156" spans="3:6" x14ac:dyDescent="0.25">
      <c r="C156" t="s">
        <v>75</v>
      </c>
      <c r="D156">
        <v>2</v>
      </c>
      <c r="E156" s="17">
        <v>12800</v>
      </c>
      <c r="F156" t="b">
        <f>NOT(OR(Table342[[#This Row],[Credit Rating]]&gt;=$E$142,Table342[[#This Row],[Last Year Sales]]&gt;=$E$143))</f>
        <v>0</v>
      </c>
    </row>
    <row r="157" spans="3:6" x14ac:dyDescent="0.25">
      <c r="C157" t="s">
        <v>76</v>
      </c>
      <c r="D157">
        <v>2</v>
      </c>
      <c r="E157" s="17">
        <v>5089</v>
      </c>
      <c r="F157" t="b">
        <f>NOT(OR(Table342[[#This Row],[Credit Rating]]&gt;=$E$142,Table342[[#This Row],[Last Year Sales]]&gt;=$E$143))</f>
        <v>1</v>
      </c>
    </row>
  </sheetData>
  <mergeCells count="6">
    <mergeCell ref="C143:D143"/>
    <mergeCell ref="D3:G5"/>
    <mergeCell ref="D42:F42"/>
    <mergeCell ref="D44:G44"/>
    <mergeCell ref="D71:F71"/>
    <mergeCell ref="C142:D142"/>
  </mergeCells>
  <pageMargins left="0.7" right="0.7" top="0.75" bottom="0.75" header="0.3" footer="0.3"/>
  <drawing r:id="rId1"/>
  <tableParts count="3">
    <tablePart r:id="rId2"/>
    <tablePart r:id="rId3"/>
    <tablePart r:id="rId4"/>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4F557E-FDC9-4E70-9181-CC0E9F6AC1F0}">
  <dimension ref="C1:U56"/>
  <sheetViews>
    <sheetView showGridLines="0" showRowColHeaders="0" zoomScale="130" zoomScaleNormal="130" workbookViewId="0">
      <pane ySplit="1" topLeftCell="A2" activePane="bottomLeft" state="frozen"/>
      <selection pane="bottomLeft" activeCell="A2" sqref="A2"/>
    </sheetView>
  </sheetViews>
  <sheetFormatPr defaultRowHeight="15" x14ac:dyDescent="0.25"/>
  <sheetData>
    <row r="1" spans="3:21" s="6" customFormat="1" ht="44.25" customHeight="1" thickBot="1" x14ac:dyDescent="0.3">
      <c r="K1" s="47" t="s">
        <v>232</v>
      </c>
    </row>
    <row r="3" spans="3:21" ht="15" customHeight="1" x14ac:dyDescent="0.25">
      <c r="C3" s="88" t="s">
        <v>234</v>
      </c>
      <c r="D3" s="89"/>
      <c r="E3" s="89"/>
      <c r="F3" s="89"/>
      <c r="G3" s="89"/>
      <c r="H3" s="89"/>
      <c r="I3" s="89"/>
      <c r="J3" s="89"/>
      <c r="K3" s="89"/>
      <c r="L3" s="89"/>
      <c r="M3" s="89"/>
      <c r="N3" s="89"/>
      <c r="O3" s="89"/>
      <c r="P3" s="89"/>
      <c r="Q3" s="89"/>
      <c r="R3" s="89"/>
      <c r="S3" s="89"/>
      <c r="T3" s="89"/>
      <c r="U3" s="90"/>
    </row>
    <row r="4" spans="3:21" ht="15" customHeight="1" x14ac:dyDescent="0.25">
      <c r="C4" s="91"/>
      <c r="D4" s="92"/>
      <c r="E4" s="92"/>
      <c r="F4" s="92"/>
      <c r="G4" s="92"/>
      <c r="H4" s="92"/>
      <c r="I4" s="92"/>
      <c r="J4" s="92"/>
      <c r="K4" s="92"/>
      <c r="L4" s="92"/>
      <c r="M4" s="92"/>
      <c r="N4" s="92"/>
      <c r="O4" s="92"/>
      <c r="P4" s="92"/>
      <c r="Q4" s="92"/>
      <c r="R4" s="92"/>
      <c r="S4" s="92"/>
      <c r="T4" s="92"/>
      <c r="U4" s="93"/>
    </row>
    <row r="5" spans="3:21" ht="15" customHeight="1" x14ac:dyDescent="0.25">
      <c r="C5" s="91"/>
      <c r="D5" s="92"/>
      <c r="E5" s="92"/>
      <c r="F5" s="92"/>
      <c r="G5" s="92"/>
      <c r="H5" s="92"/>
      <c r="I5" s="92"/>
      <c r="J5" s="92"/>
      <c r="K5" s="92"/>
      <c r="L5" s="92"/>
      <c r="M5" s="92"/>
      <c r="N5" s="92"/>
      <c r="O5" s="92"/>
      <c r="P5" s="92"/>
      <c r="Q5" s="92"/>
      <c r="R5" s="92"/>
      <c r="S5" s="92"/>
      <c r="T5" s="92"/>
      <c r="U5" s="93"/>
    </row>
    <row r="6" spans="3:21" ht="15" customHeight="1" x14ac:dyDescent="0.25">
      <c r="C6" s="91"/>
      <c r="D6" s="92"/>
      <c r="E6" s="92"/>
      <c r="F6" s="92"/>
      <c r="G6" s="92"/>
      <c r="H6" s="92"/>
      <c r="I6" s="92"/>
      <c r="J6" s="92"/>
      <c r="K6" s="92"/>
      <c r="L6" s="92"/>
      <c r="M6" s="92"/>
      <c r="N6" s="92"/>
      <c r="O6" s="92"/>
      <c r="P6" s="92"/>
      <c r="Q6" s="92"/>
      <c r="R6" s="92"/>
      <c r="S6" s="92"/>
      <c r="T6" s="92"/>
      <c r="U6" s="93"/>
    </row>
    <row r="7" spans="3:21" ht="15" customHeight="1" x14ac:dyDescent="0.25">
      <c r="C7" s="91"/>
      <c r="D7" s="92"/>
      <c r="E7" s="92"/>
      <c r="F7" s="92"/>
      <c r="G7" s="92"/>
      <c r="H7" s="92"/>
      <c r="I7" s="92"/>
      <c r="J7" s="92"/>
      <c r="K7" s="92"/>
      <c r="L7" s="92"/>
      <c r="M7" s="92"/>
      <c r="N7" s="92"/>
      <c r="O7" s="92"/>
      <c r="P7" s="92"/>
      <c r="Q7" s="92"/>
      <c r="R7" s="92"/>
      <c r="S7" s="92"/>
      <c r="T7" s="92"/>
      <c r="U7" s="93"/>
    </row>
    <row r="8" spans="3:21" ht="15" customHeight="1" x14ac:dyDescent="0.25">
      <c r="C8" s="91"/>
      <c r="D8" s="92"/>
      <c r="E8" s="92"/>
      <c r="F8" s="92"/>
      <c r="G8" s="92"/>
      <c r="H8" s="92"/>
      <c r="I8" s="92"/>
      <c r="J8" s="92"/>
      <c r="K8" s="92"/>
      <c r="L8" s="92"/>
      <c r="M8" s="92"/>
      <c r="N8" s="92"/>
      <c r="O8" s="92"/>
      <c r="P8" s="92"/>
      <c r="Q8" s="92"/>
      <c r="R8" s="92"/>
      <c r="S8" s="92"/>
      <c r="T8" s="92"/>
      <c r="U8" s="93"/>
    </row>
    <row r="9" spans="3:21" ht="15" customHeight="1" x14ac:dyDescent="0.25">
      <c r="C9" s="91"/>
      <c r="D9" s="92"/>
      <c r="E9" s="92"/>
      <c r="F9" s="92"/>
      <c r="G9" s="92"/>
      <c r="H9" s="92"/>
      <c r="I9" s="92"/>
      <c r="J9" s="92"/>
      <c r="K9" s="92"/>
      <c r="L9" s="92"/>
      <c r="M9" s="92"/>
      <c r="N9" s="92"/>
      <c r="O9" s="92"/>
      <c r="P9" s="92"/>
      <c r="Q9" s="92"/>
      <c r="R9" s="92"/>
      <c r="S9" s="92"/>
      <c r="T9" s="92"/>
      <c r="U9" s="93"/>
    </row>
    <row r="10" spans="3:21" ht="15" customHeight="1" x14ac:dyDescent="0.25">
      <c r="C10" s="91"/>
      <c r="D10" s="92"/>
      <c r="E10" s="92"/>
      <c r="F10" s="92"/>
      <c r="G10" s="92"/>
      <c r="H10" s="92"/>
      <c r="I10" s="92"/>
      <c r="J10" s="92"/>
      <c r="K10" s="92"/>
      <c r="L10" s="92"/>
      <c r="M10" s="92"/>
      <c r="N10" s="92"/>
      <c r="O10" s="92"/>
      <c r="P10" s="92"/>
      <c r="Q10" s="92"/>
      <c r="R10" s="92"/>
      <c r="S10" s="92"/>
      <c r="T10" s="92"/>
      <c r="U10" s="93"/>
    </row>
    <row r="11" spans="3:21" ht="15" customHeight="1" x14ac:dyDescent="0.25">
      <c r="C11" s="91"/>
      <c r="D11" s="92"/>
      <c r="E11" s="92"/>
      <c r="F11" s="92"/>
      <c r="G11" s="92"/>
      <c r="H11" s="92"/>
      <c r="I11" s="92"/>
      <c r="J11" s="92"/>
      <c r="K11" s="92"/>
      <c r="L11" s="92"/>
      <c r="M11" s="92"/>
      <c r="N11" s="92"/>
      <c r="O11" s="92"/>
      <c r="P11" s="92"/>
      <c r="Q11" s="92"/>
      <c r="R11" s="92"/>
      <c r="S11" s="92"/>
      <c r="T11" s="92"/>
      <c r="U11" s="93"/>
    </row>
    <row r="12" spans="3:21" ht="15" customHeight="1" x14ac:dyDescent="0.25">
      <c r="C12" s="91"/>
      <c r="D12" s="92"/>
      <c r="E12" s="92"/>
      <c r="F12" s="92"/>
      <c r="G12" s="92"/>
      <c r="H12" s="92"/>
      <c r="I12" s="92"/>
      <c r="J12" s="92"/>
      <c r="K12" s="92"/>
      <c r="L12" s="92"/>
      <c r="M12" s="92"/>
      <c r="N12" s="92"/>
      <c r="O12" s="92"/>
      <c r="P12" s="92"/>
      <c r="Q12" s="92"/>
      <c r="R12" s="92"/>
      <c r="S12" s="92"/>
      <c r="T12" s="92"/>
      <c r="U12" s="93"/>
    </row>
    <row r="13" spans="3:21" ht="15.75" customHeight="1" x14ac:dyDescent="0.25">
      <c r="C13" s="91"/>
      <c r="D13" s="92"/>
      <c r="E13" s="92"/>
      <c r="F13" s="92"/>
      <c r="G13" s="92"/>
      <c r="H13" s="92"/>
      <c r="I13" s="92"/>
      <c r="J13" s="92"/>
      <c r="K13" s="92"/>
      <c r="L13" s="92"/>
      <c r="M13" s="92"/>
      <c r="N13" s="92"/>
      <c r="O13" s="92"/>
      <c r="P13" s="92"/>
      <c r="Q13" s="92"/>
      <c r="R13" s="92"/>
      <c r="S13" s="92"/>
      <c r="T13" s="92"/>
      <c r="U13" s="93"/>
    </row>
    <row r="14" spans="3:21" ht="15" customHeight="1" x14ac:dyDescent="0.25">
      <c r="C14" s="91"/>
      <c r="D14" s="92"/>
      <c r="E14" s="92"/>
      <c r="F14" s="92"/>
      <c r="G14" s="92"/>
      <c r="H14" s="92"/>
      <c r="I14" s="92"/>
      <c r="J14" s="92"/>
      <c r="K14" s="92"/>
      <c r="L14" s="92"/>
      <c r="M14" s="92"/>
      <c r="N14" s="92"/>
      <c r="O14" s="92"/>
      <c r="P14" s="92"/>
      <c r="Q14" s="92"/>
      <c r="R14" s="92"/>
      <c r="S14" s="92"/>
      <c r="T14" s="92"/>
      <c r="U14" s="93"/>
    </row>
    <row r="15" spans="3:21" ht="15" customHeight="1" x14ac:dyDescent="0.25">
      <c r="C15" s="91"/>
      <c r="D15" s="92"/>
      <c r="E15" s="92"/>
      <c r="F15" s="92"/>
      <c r="G15" s="92"/>
      <c r="H15" s="92"/>
      <c r="I15" s="92"/>
      <c r="J15" s="92"/>
      <c r="K15" s="92"/>
      <c r="L15" s="92"/>
      <c r="M15" s="92"/>
      <c r="N15" s="92"/>
      <c r="O15" s="92"/>
      <c r="P15" s="92"/>
      <c r="Q15" s="92"/>
      <c r="R15" s="92"/>
      <c r="S15" s="92"/>
      <c r="T15" s="92"/>
      <c r="U15" s="93"/>
    </row>
    <row r="16" spans="3:21" ht="15" customHeight="1" x14ac:dyDescent="0.25">
      <c r="C16" s="91"/>
      <c r="D16" s="92"/>
      <c r="E16" s="92"/>
      <c r="F16" s="92"/>
      <c r="G16" s="92"/>
      <c r="H16" s="92"/>
      <c r="I16" s="92"/>
      <c r="J16" s="92"/>
      <c r="K16" s="92"/>
      <c r="L16" s="92"/>
      <c r="M16" s="92"/>
      <c r="N16" s="92"/>
      <c r="O16" s="92"/>
      <c r="P16" s="92"/>
      <c r="Q16" s="92"/>
      <c r="R16" s="92"/>
      <c r="S16" s="92"/>
      <c r="T16" s="92"/>
      <c r="U16" s="93"/>
    </row>
    <row r="17" spans="3:21" ht="15" customHeight="1" x14ac:dyDescent="0.25">
      <c r="C17" s="91"/>
      <c r="D17" s="92"/>
      <c r="E17" s="92"/>
      <c r="F17" s="92"/>
      <c r="G17" s="92"/>
      <c r="H17" s="92"/>
      <c r="I17" s="92"/>
      <c r="J17" s="92"/>
      <c r="K17" s="92"/>
      <c r="L17" s="92"/>
      <c r="M17" s="92"/>
      <c r="N17" s="92"/>
      <c r="O17" s="92"/>
      <c r="P17" s="92"/>
      <c r="Q17" s="92"/>
      <c r="R17" s="92"/>
      <c r="S17" s="92"/>
      <c r="T17" s="92"/>
      <c r="U17" s="93"/>
    </row>
    <row r="18" spans="3:21" ht="15" customHeight="1" x14ac:dyDescent="0.25">
      <c r="C18" s="91"/>
      <c r="D18" s="92"/>
      <c r="E18" s="92"/>
      <c r="F18" s="92"/>
      <c r="G18" s="92"/>
      <c r="H18" s="92"/>
      <c r="I18" s="92"/>
      <c r="J18" s="92"/>
      <c r="K18" s="92"/>
      <c r="L18" s="92"/>
      <c r="M18" s="92"/>
      <c r="N18" s="92"/>
      <c r="O18" s="92"/>
      <c r="P18" s="92"/>
      <c r="Q18" s="92"/>
      <c r="R18" s="92"/>
      <c r="S18" s="92"/>
      <c r="T18" s="92"/>
      <c r="U18" s="93"/>
    </row>
    <row r="19" spans="3:21" ht="15" customHeight="1" x14ac:dyDescent="0.25">
      <c r="C19" s="91"/>
      <c r="D19" s="92"/>
      <c r="E19" s="92"/>
      <c r="F19" s="92"/>
      <c r="G19" s="92"/>
      <c r="H19" s="92"/>
      <c r="I19" s="92"/>
      <c r="J19" s="92"/>
      <c r="K19" s="92"/>
      <c r="L19" s="92"/>
      <c r="M19" s="92"/>
      <c r="N19" s="92"/>
      <c r="O19" s="92"/>
      <c r="P19" s="92"/>
      <c r="Q19" s="92"/>
      <c r="R19" s="92"/>
      <c r="S19" s="92"/>
      <c r="T19" s="92"/>
      <c r="U19" s="93"/>
    </row>
    <row r="20" spans="3:21" ht="15" customHeight="1" x14ac:dyDescent="0.25">
      <c r="C20" s="91"/>
      <c r="D20" s="92"/>
      <c r="E20" s="92"/>
      <c r="F20" s="92"/>
      <c r="G20" s="92"/>
      <c r="H20" s="92"/>
      <c r="I20" s="92"/>
      <c r="J20" s="92"/>
      <c r="K20" s="92"/>
      <c r="L20" s="92"/>
      <c r="M20" s="92"/>
      <c r="N20" s="92"/>
      <c r="O20" s="92"/>
      <c r="P20" s="92"/>
      <c r="Q20" s="92"/>
      <c r="R20" s="92"/>
      <c r="S20" s="92"/>
      <c r="T20" s="92"/>
      <c r="U20" s="93"/>
    </row>
    <row r="21" spans="3:21" ht="15" customHeight="1" x14ac:dyDescent="0.25">
      <c r="C21" s="91"/>
      <c r="D21" s="92"/>
      <c r="E21" s="92"/>
      <c r="F21" s="92"/>
      <c r="G21" s="92"/>
      <c r="H21" s="92"/>
      <c r="I21" s="92"/>
      <c r="J21" s="92"/>
      <c r="K21" s="92"/>
      <c r="L21" s="92"/>
      <c r="M21" s="92"/>
      <c r="N21" s="92"/>
      <c r="O21" s="92"/>
      <c r="P21" s="92"/>
      <c r="Q21" s="92"/>
      <c r="R21" s="92"/>
      <c r="S21" s="92"/>
      <c r="T21" s="92"/>
      <c r="U21" s="93"/>
    </row>
    <row r="22" spans="3:21" ht="15" customHeight="1" x14ac:dyDescent="0.25">
      <c r="C22" s="91"/>
      <c r="D22" s="92"/>
      <c r="E22" s="92"/>
      <c r="F22" s="92"/>
      <c r="G22" s="92"/>
      <c r="H22" s="92"/>
      <c r="I22" s="92"/>
      <c r="J22" s="92"/>
      <c r="K22" s="92"/>
      <c r="L22" s="92"/>
      <c r="M22" s="92"/>
      <c r="N22" s="92"/>
      <c r="O22" s="92"/>
      <c r="P22" s="92"/>
      <c r="Q22" s="92"/>
      <c r="R22" s="92"/>
      <c r="S22" s="92"/>
      <c r="T22" s="92"/>
      <c r="U22" s="93"/>
    </row>
    <row r="23" spans="3:21" ht="15" customHeight="1" x14ac:dyDescent="0.25">
      <c r="C23" s="91"/>
      <c r="D23" s="92"/>
      <c r="E23" s="92"/>
      <c r="F23" s="92"/>
      <c r="G23" s="92"/>
      <c r="H23" s="92"/>
      <c r="I23" s="92"/>
      <c r="J23" s="92"/>
      <c r="K23" s="92"/>
      <c r="L23" s="92"/>
      <c r="M23" s="92"/>
      <c r="N23" s="92"/>
      <c r="O23" s="92"/>
      <c r="P23" s="92"/>
      <c r="Q23" s="92"/>
      <c r="R23" s="92"/>
      <c r="S23" s="92"/>
      <c r="T23" s="92"/>
      <c r="U23" s="93"/>
    </row>
    <row r="24" spans="3:21" ht="15" customHeight="1" x14ac:dyDescent="0.25">
      <c r="C24" s="91"/>
      <c r="D24" s="92"/>
      <c r="E24" s="92"/>
      <c r="F24" s="92"/>
      <c r="G24" s="92"/>
      <c r="H24" s="92"/>
      <c r="I24" s="92"/>
      <c r="J24" s="92"/>
      <c r="K24" s="92"/>
      <c r="L24" s="92"/>
      <c r="M24" s="92"/>
      <c r="N24" s="92"/>
      <c r="O24" s="92"/>
      <c r="P24" s="92"/>
      <c r="Q24" s="92"/>
      <c r="R24" s="92"/>
      <c r="S24" s="92"/>
      <c r="T24" s="92"/>
      <c r="U24" s="93"/>
    </row>
    <row r="25" spans="3:21" ht="15" customHeight="1" x14ac:dyDescent="0.25">
      <c r="C25" s="91"/>
      <c r="D25" s="92"/>
      <c r="E25" s="92"/>
      <c r="F25" s="92"/>
      <c r="G25" s="92"/>
      <c r="H25" s="92"/>
      <c r="I25" s="92"/>
      <c r="J25" s="92"/>
      <c r="K25" s="92"/>
      <c r="L25" s="92"/>
      <c r="M25" s="92"/>
      <c r="N25" s="92"/>
      <c r="O25" s="92"/>
      <c r="P25" s="92"/>
      <c r="Q25" s="92"/>
      <c r="R25" s="92"/>
      <c r="S25" s="92"/>
      <c r="T25" s="92"/>
      <c r="U25" s="93"/>
    </row>
    <row r="26" spans="3:21" ht="15" customHeight="1" x14ac:dyDescent="0.25">
      <c r="C26" s="91"/>
      <c r="D26" s="92"/>
      <c r="E26" s="92"/>
      <c r="F26" s="92"/>
      <c r="G26" s="92"/>
      <c r="H26" s="92"/>
      <c r="I26" s="92"/>
      <c r="J26" s="92"/>
      <c r="K26" s="92"/>
      <c r="L26" s="92"/>
      <c r="M26" s="92"/>
      <c r="N26" s="92"/>
      <c r="O26" s="92"/>
      <c r="P26" s="92"/>
      <c r="Q26" s="92"/>
      <c r="R26" s="92"/>
      <c r="S26" s="92"/>
      <c r="T26" s="92"/>
      <c r="U26" s="93"/>
    </row>
    <row r="27" spans="3:21" ht="15" customHeight="1" x14ac:dyDescent="0.25">
      <c r="C27" s="91"/>
      <c r="D27" s="92"/>
      <c r="E27" s="92"/>
      <c r="F27" s="92"/>
      <c r="G27" s="92"/>
      <c r="H27" s="92"/>
      <c r="I27" s="92"/>
      <c r="J27" s="92"/>
      <c r="K27" s="92"/>
      <c r="L27" s="92"/>
      <c r="M27" s="92"/>
      <c r="N27" s="92"/>
      <c r="O27" s="92"/>
      <c r="P27" s="92"/>
      <c r="Q27" s="92"/>
      <c r="R27" s="92"/>
      <c r="S27" s="92"/>
      <c r="T27" s="92"/>
      <c r="U27" s="93"/>
    </row>
    <row r="28" spans="3:21" ht="15" customHeight="1" x14ac:dyDescent="0.25">
      <c r="C28" s="91"/>
      <c r="D28" s="92"/>
      <c r="E28" s="92"/>
      <c r="F28" s="92"/>
      <c r="G28" s="92"/>
      <c r="H28" s="92"/>
      <c r="I28" s="92"/>
      <c r="J28" s="92"/>
      <c r="K28" s="92"/>
      <c r="L28" s="92"/>
      <c r="M28" s="92"/>
      <c r="N28" s="92"/>
      <c r="O28" s="92"/>
      <c r="P28" s="92"/>
      <c r="Q28" s="92"/>
      <c r="R28" s="92"/>
      <c r="S28" s="92"/>
      <c r="T28" s="92"/>
      <c r="U28" s="93"/>
    </row>
    <row r="29" spans="3:21" ht="15" customHeight="1" x14ac:dyDescent="0.25">
      <c r="C29" s="91"/>
      <c r="D29" s="92"/>
      <c r="E29" s="92"/>
      <c r="F29" s="92"/>
      <c r="G29" s="92"/>
      <c r="H29" s="92"/>
      <c r="I29" s="92"/>
      <c r="J29" s="92"/>
      <c r="K29" s="92"/>
      <c r="L29" s="92"/>
      <c r="M29" s="92"/>
      <c r="N29" s="92"/>
      <c r="O29" s="92"/>
      <c r="P29" s="92"/>
      <c r="Q29" s="92"/>
      <c r="R29" s="92"/>
      <c r="S29" s="92"/>
      <c r="T29" s="92"/>
      <c r="U29" s="93"/>
    </row>
    <row r="30" spans="3:21" ht="15" customHeight="1" x14ac:dyDescent="0.25">
      <c r="C30" s="91"/>
      <c r="D30" s="92"/>
      <c r="E30" s="92"/>
      <c r="F30" s="92"/>
      <c r="G30" s="92"/>
      <c r="H30" s="92"/>
      <c r="I30" s="92"/>
      <c r="J30" s="92"/>
      <c r="K30" s="92"/>
      <c r="L30" s="92"/>
      <c r="M30" s="92"/>
      <c r="N30" s="92"/>
      <c r="O30" s="92"/>
      <c r="P30" s="92"/>
      <c r="Q30" s="92"/>
      <c r="R30" s="92"/>
      <c r="S30" s="92"/>
      <c r="T30" s="92"/>
      <c r="U30" s="93"/>
    </row>
    <row r="31" spans="3:21" ht="15" customHeight="1" x14ac:dyDescent="0.25">
      <c r="C31" s="91"/>
      <c r="D31" s="92"/>
      <c r="E31" s="92"/>
      <c r="F31" s="92"/>
      <c r="G31" s="92"/>
      <c r="H31" s="92"/>
      <c r="I31" s="92"/>
      <c r="J31" s="92"/>
      <c r="K31" s="92"/>
      <c r="L31" s="92"/>
      <c r="M31" s="92"/>
      <c r="N31" s="92"/>
      <c r="O31" s="92"/>
      <c r="P31" s="92"/>
      <c r="Q31" s="92"/>
      <c r="R31" s="92"/>
      <c r="S31" s="92"/>
      <c r="T31" s="92"/>
      <c r="U31" s="93"/>
    </row>
    <row r="32" spans="3:21" ht="15" customHeight="1" x14ac:dyDescent="0.25">
      <c r="C32" s="91"/>
      <c r="D32" s="92"/>
      <c r="E32" s="92"/>
      <c r="F32" s="92"/>
      <c r="G32" s="92"/>
      <c r="H32" s="92"/>
      <c r="I32" s="92"/>
      <c r="J32" s="92"/>
      <c r="K32" s="92"/>
      <c r="L32" s="92"/>
      <c r="M32" s="92"/>
      <c r="N32" s="92"/>
      <c r="O32" s="92"/>
      <c r="P32" s="92"/>
      <c r="Q32" s="92"/>
      <c r="R32" s="92"/>
      <c r="S32" s="92"/>
      <c r="T32" s="92"/>
      <c r="U32" s="93"/>
    </row>
    <row r="33" spans="3:21" ht="15" customHeight="1" x14ac:dyDescent="0.25">
      <c r="C33" s="91"/>
      <c r="D33" s="92"/>
      <c r="E33" s="92"/>
      <c r="F33" s="92"/>
      <c r="G33" s="92"/>
      <c r="H33" s="92"/>
      <c r="I33" s="92"/>
      <c r="J33" s="92"/>
      <c r="K33" s="92"/>
      <c r="L33" s="92"/>
      <c r="M33" s="92"/>
      <c r="N33" s="92"/>
      <c r="O33" s="92"/>
      <c r="P33" s="92"/>
      <c r="Q33" s="92"/>
      <c r="R33" s="92"/>
      <c r="S33" s="92"/>
      <c r="T33" s="92"/>
      <c r="U33" s="93"/>
    </row>
    <row r="34" spans="3:21" ht="15" customHeight="1" x14ac:dyDescent="0.25">
      <c r="C34" s="91"/>
      <c r="D34" s="92"/>
      <c r="E34" s="92"/>
      <c r="F34" s="92"/>
      <c r="G34" s="92"/>
      <c r="H34" s="92"/>
      <c r="I34" s="92"/>
      <c r="J34" s="92"/>
      <c r="K34" s="92"/>
      <c r="L34" s="92"/>
      <c r="M34" s="92"/>
      <c r="N34" s="92"/>
      <c r="O34" s="92"/>
      <c r="P34" s="92"/>
      <c r="Q34" s="92"/>
      <c r="R34" s="92"/>
      <c r="S34" s="92"/>
      <c r="T34" s="92"/>
      <c r="U34" s="93"/>
    </row>
    <row r="35" spans="3:21" ht="15" customHeight="1" x14ac:dyDescent="0.25">
      <c r="C35" s="91"/>
      <c r="D35" s="92"/>
      <c r="E35" s="92"/>
      <c r="F35" s="92"/>
      <c r="G35" s="92"/>
      <c r="H35" s="92"/>
      <c r="I35" s="92"/>
      <c r="J35" s="92"/>
      <c r="K35" s="92"/>
      <c r="L35" s="92"/>
      <c r="M35" s="92"/>
      <c r="N35" s="92"/>
      <c r="O35" s="92"/>
      <c r="P35" s="92"/>
      <c r="Q35" s="92"/>
      <c r="R35" s="92"/>
      <c r="S35" s="92"/>
      <c r="T35" s="92"/>
      <c r="U35" s="93"/>
    </row>
    <row r="36" spans="3:21" ht="15" customHeight="1" x14ac:dyDescent="0.25">
      <c r="C36" s="91"/>
      <c r="D36" s="92"/>
      <c r="E36" s="92"/>
      <c r="F36" s="92"/>
      <c r="G36" s="92"/>
      <c r="H36" s="92"/>
      <c r="I36" s="92"/>
      <c r="J36" s="92"/>
      <c r="K36" s="92"/>
      <c r="L36" s="92"/>
      <c r="M36" s="92"/>
      <c r="N36" s="92"/>
      <c r="O36" s="92"/>
      <c r="P36" s="92"/>
      <c r="Q36" s="92"/>
      <c r="R36" s="92"/>
      <c r="S36" s="92"/>
      <c r="T36" s="92"/>
      <c r="U36" s="93"/>
    </row>
    <row r="37" spans="3:21" ht="15" customHeight="1" x14ac:dyDescent="0.25">
      <c r="C37" s="91"/>
      <c r="D37" s="92"/>
      <c r="E37" s="92"/>
      <c r="F37" s="92"/>
      <c r="G37" s="92"/>
      <c r="H37" s="92"/>
      <c r="I37" s="92"/>
      <c r="J37" s="92"/>
      <c r="K37" s="92"/>
      <c r="L37" s="92"/>
      <c r="M37" s="92"/>
      <c r="N37" s="92"/>
      <c r="O37" s="92"/>
      <c r="P37" s="92"/>
      <c r="Q37" s="92"/>
      <c r="R37" s="92"/>
      <c r="S37" s="92"/>
      <c r="T37" s="92"/>
      <c r="U37" s="93"/>
    </row>
    <row r="38" spans="3:21" ht="15" customHeight="1" x14ac:dyDescent="0.25">
      <c r="C38" s="91"/>
      <c r="D38" s="92"/>
      <c r="E38" s="92"/>
      <c r="F38" s="92"/>
      <c r="G38" s="92"/>
      <c r="H38" s="92"/>
      <c r="I38" s="92"/>
      <c r="J38" s="92"/>
      <c r="K38" s="92"/>
      <c r="L38" s="92"/>
      <c r="M38" s="92"/>
      <c r="N38" s="92"/>
      <c r="O38" s="92"/>
      <c r="P38" s="92"/>
      <c r="Q38" s="92"/>
      <c r="R38" s="92"/>
      <c r="S38" s="92"/>
      <c r="T38" s="92"/>
      <c r="U38" s="93"/>
    </row>
    <row r="39" spans="3:21" ht="15" customHeight="1" x14ac:dyDescent="0.25">
      <c r="C39" s="91"/>
      <c r="D39" s="92"/>
      <c r="E39" s="92"/>
      <c r="F39" s="92"/>
      <c r="G39" s="92"/>
      <c r="H39" s="92"/>
      <c r="I39" s="92"/>
      <c r="J39" s="92"/>
      <c r="K39" s="92"/>
      <c r="L39" s="92"/>
      <c r="M39" s="92"/>
      <c r="N39" s="92"/>
      <c r="O39" s="92"/>
      <c r="P39" s="92"/>
      <c r="Q39" s="92"/>
      <c r="R39" s="92"/>
      <c r="S39" s="92"/>
      <c r="T39" s="92"/>
      <c r="U39" s="93"/>
    </row>
    <row r="40" spans="3:21" ht="15" customHeight="1" x14ac:dyDescent="0.25">
      <c r="C40" s="91"/>
      <c r="D40" s="92"/>
      <c r="E40" s="92"/>
      <c r="F40" s="92"/>
      <c r="G40" s="92"/>
      <c r="H40" s="92"/>
      <c r="I40" s="92"/>
      <c r="J40" s="92"/>
      <c r="K40" s="92"/>
      <c r="L40" s="92"/>
      <c r="M40" s="92"/>
      <c r="N40" s="92"/>
      <c r="O40" s="92"/>
      <c r="P40" s="92"/>
      <c r="Q40" s="92"/>
      <c r="R40" s="92"/>
      <c r="S40" s="92"/>
      <c r="T40" s="92"/>
      <c r="U40" s="93"/>
    </row>
    <row r="41" spans="3:21" ht="15" customHeight="1" x14ac:dyDescent="0.25">
      <c r="C41" s="91"/>
      <c r="D41" s="92"/>
      <c r="E41" s="92"/>
      <c r="F41" s="92"/>
      <c r="G41" s="92"/>
      <c r="H41" s="92"/>
      <c r="I41" s="92"/>
      <c r="J41" s="92"/>
      <c r="K41" s="92"/>
      <c r="L41" s="92"/>
      <c r="M41" s="92"/>
      <c r="N41" s="92"/>
      <c r="O41" s="92"/>
      <c r="P41" s="92"/>
      <c r="Q41" s="92"/>
      <c r="R41" s="92"/>
      <c r="S41" s="92"/>
      <c r="T41" s="92"/>
      <c r="U41" s="93"/>
    </row>
    <row r="42" spans="3:21" ht="15" customHeight="1" x14ac:dyDescent="0.25">
      <c r="C42" s="91"/>
      <c r="D42" s="92"/>
      <c r="E42" s="92"/>
      <c r="F42" s="92"/>
      <c r="G42" s="92"/>
      <c r="H42" s="92"/>
      <c r="I42" s="92"/>
      <c r="J42" s="92"/>
      <c r="K42" s="92"/>
      <c r="L42" s="92"/>
      <c r="M42" s="92"/>
      <c r="N42" s="92"/>
      <c r="O42" s="92"/>
      <c r="P42" s="92"/>
      <c r="Q42" s="92"/>
      <c r="R42" s="92"/>
      <c r="S42" s="92"/>
      <c r="T42" s="92"/>
      <c r="U42" s="93"/>
    </row>
    <row r="43" spans="3:21" ht="15" customHeight="1" x14ac:dyDescent="0.25">
      <c r="C43" s="91"/>
      <c r="D43" s="92"/>
      <c r="E43" s="92"/>
      <c r="F43" s="92"/>
      <c r="G43" s="92"/>
      <c r="H43" s="92"/>
      <c r="I43" s="92"/>
      <c r="J43" s="92"/>
      <c r="K43" s="92"/>
      <c r="L43" s="92"/>
      <c r="M43" s="92"/>
      <c r="N43" s="92"/>
      <c r="O43" s="92"/>
      <c r="P43" s="92"/>
      <c r="Q43" s="92"/>
      <c r="R43" s="92"/>
      <c r="S43" s="92"/>
      <c r="T43" s="92"/>
      <c r="U43" s="93"/>
    </row>
    <row r="44" spans="3:21" ht="15" customHeight="1" x14ac:dyDescent="0.25">
      <c r="C44" s="91"/>
      <c r="D44" s="92"/>
      <c r="E44" s="92"/>
      <c r="F44" s="92"/>
      <c r="G44" s="92"/>
      <c r="H44" s="92"/>
      <c r="I44" s="92"/>
      <c r="J44" s="92"/>
      <c r="K44" s="92"/>
      <c r="L44" s="92"/>
      <c r="M44" s="92"/>
      <c r="N44" s="92"/>
      <c r="O44" s="92"/>
      <c r="P44" s="92"/>
      <c r="Q44" s="92"/>
      <c r="R44" s="92"/>
      <c r="S44" s="92"/>
      <c r="T44" s="92"/>
      <c r="U44" s="93"/>
    </row>
    <row r="45" spans="3:21" ht="15" customHeight="1" x14ac:dyDescent="0.25">
      <c r="C45" s="91"/>
      <c r="D45" s="92"/>
      <c r="E45" s="92"/>
      <c r="F45" s="92"/>
      <c r="G45" s="92"/>
      <c r="H45" s="92"/>
      <c r="I45" s="92"/>
      <c r="J45" s="92"/>
      <c r="K45" s="92"/>
      <c r="L45" s="92"/>
      <c r="M45" s="92"/>
      <c r="N45" s="92"/>
      <c r="O45" s="92"/>
      <c r="P45" s="92"/>
      <c r="Q45" s="92"/>
      <c r="R45" s="92"/>
      <c r="S45" s="92"/>
      <c r="T45" s="92"/>
      <c r="U45" s="93"/>
    </row>
    <row r="46" spans="3:21" ht="15" customHeight="1" x14ac:dyDescent="0.25">
      <c r="C46" s="91"/>
      <c r="D46" s="92"/>
      <c r="E46" s="92"/>
      <c r="F46" s="92"/>
      <c r="G46" s="92"/>
      <c r="H46" s="92"/>
      <c r="I46" s="92"/>
      <c r="J46" s="92"/>
      <c r="K46" s="92"/>
      <c r="L46" s="92"/>
      <c r="M46" s="92"/>
      <c r="N46" s="92"/>
      <c r="O46" s="92"/>
      <c r="P46" s="92"/>
      <c r="Q46" s="92"/>
      <c r="R46" s="92"/>
      <c r="S46" s="92"/>
      <c r="T46" s="92"/>
      <c r="U46" s="93"/>
    </row>
    <row r="47" spans="3:21" ht="15" customHeight="1" x14ac:dyDescent="0.25">
      <c r="C47" s="91"/>
      <c r="D47" s="92"/>
      <c r="E47" s="92"/>
      <c r="F47" s="92"/>
      <c r="G47" s="92"/>
      <c r="H47" s="92"/>
      <c r="I47" s="92"/>
      <c r="J47" s="92"/>
      <c r="K47" s="92"/>
      <c r="L47" s="92"/>
      <c r="M47" s="92"/>
      <c r="N47" s="92"/>
      <c r="O47" s="92"/>
      <c r="P47" s="92"/>
      <c r="Q47" s="92"/>
      <c r="R47" s="92"/>
      <c r="S47" s="92"/>
      <c r="T47" s="92"/>
      <c r="U47" s="93"/>
    </row>
    <row r="48" spans="3:21" ht="15" customHeight="1" x14ac:dyDescent="0.25">
      <c r="C48" s="91"/>
      <c r="D48" s="92"/>
      <c r="E48" s="92"/>
      <c r="F48" s="92"/>
      <c r="G48" s="92"/>
      <c r="H48" s="92"/>
      <c r="I48" s="92"/>
      <c r="J48" s="92"/>
      <c r="K48" s="92"/>
      <c r="L48" s="92"/>
      <c r="M48" s="92"/>
      <c r="N48" s="92"/>
      <c r="O48" s="92"/>
      <c r="P48" s="92"/>
      <c r="Q48" s="92"/>
      <c r="R48" s="92"/>
      <c r="S48" s="92"/>
      <c r="T48" s="92"/>
      <c r="U48" s="93"/>
    </row>
    <row r="49" spans="3:21" ht="15" customHeight="1" x14ac:dyDescent="0.25">
      <c r="C49" s="91"/>
      <c r="D49" s="92"/>
      <c r="E49" s="92"/>
      <c r="F49" s="92"/>
      <c r="G49" s="92"/>
      <c r="H49" s="92"/>
      <c r="I49" s="92"/>
      <c r="J49" s="92"/>
      <c r="K49" s="92"/>
      <c r="L49" s="92"/>
      <c r="M49" s="92"/>
      <c r="N49" s="92"/>
      <c r="O49" s="92"/>
      <c r="P49" s="92"/>
      <c r="Q49" s="92"/>
      <c r="R49" s="92"/>
      <c r="S49" s="92"/>
      <c r="T49" s="92"/>
      <c r="U49" s="93"/>
    </row>
    <row r="50" spans="3:21" ht="15" customHeight="1" x14ac:dyDescent="0.25">
      <c r="C50" s="91"/>
      <c r="D50" s="92"/>
      <c r="E50" s="92"/>
      <c r="F50" s="92"/>
      <c r="G50" s="92"/>
      <c r="H50" s="92"/>
      <c r="I50" s="92"/>
      <c r="J50" s="92"/>
      <c r="K50" s="92"/>
      <c r="L50" s="92"/>
      <c r="M50" s="92"/>
      <c r="N50" s="92"/>
      <c r="O50" s="92"/>
      <c r="P50" s="92"/>
      <c r="Q50" s="92"/>
      <c r="R50" s="92"/>
      <c r="S50" s="92"/>
      <c r="T50" s="92"/>
      <c r="U50" s="93"/>
    </row>
    <row r="51" spans="3:21" ht="15" customHeight="1" x14ac:dyDescent="0.25">
      <c r="C51" s="91"/>
      <c r="D51" s="92"/>
      <c r="E51" s="92"/>
      <c r="F51" s="92"/>
      <c r="G51" s="92"/>
      <c r="H51" s="92"/>
      <c r="I51" s="92"/>
      <c r="J51" s="92"/>
      <c r="K51" s="92"/>
      <c r="L51" s="92"/>
      <c r="M51" s="92"/>
      <c r="N51" s="92"/>
      <c r="O51" s="92"/>
      <c r="P51" s="92"/>
      <c r="Q51" s="92"/>
      <c r="R51" s="92"/>
      <c r="S51" s="92"/>
      <c r="T51" s="92"/>
      <c r="U51" s="93"/>
    </row>
    <row r="52" spans="3:21" ht="15" customHeight="1" x14ac:dyDescent="0.25">
      <c r="C52" s="91"/>
      <c r="D52" s="92"/>
      <c r="E52" s="92"/>
      <c r="F52" s="92"/>
      <c r="G52" s="92"/>
      <c r="H52" s="92"/>
      <c r="I52" s="92"/>
      <c r="J52" s="92"/>
      <c r="K52" s="92"/>
      <c r="L52" s="92"/>
      <c r="M52" s="92"/>
      <c r="N52" s="92"/>
      <c r="O52" s="92"/>
      <c r="P52" s="92"/>
      <c r="Q52" s="92"/>
      <c r="R52" s="92"/>
      <c r="S52" s="92"/>
      <c r="T52" s="92"/>
      <c r="U52" s="93"/>
    </row>
    <row r="53" spans="3:21" ht="15" customHeight="1" x14ac:dyDescent="0.25">
      <c r="C53" s="91"/>
      <c r="D53" s="92"/>
      <c r="E53" s="92"/>
      <c r="F53" s="92"/>
      <c r="G53" s="92"/>
      <c r="H53" s="92"/>
      <c r="I53" s="92"/>
      <c r="J53" s="92"/>
      <c r="K53" s="92"/>
      <c r="L53" s="92"/>
      <c r="M53" s="92"/>
      <c r="N53" s="92"/>
      <c r="O53" s="92"/>
      <c r="P53" s="92"/>
      <c r="Q53" s="92"/>
      <c r="R53" s="92"/>
      <c r="S53" s="92"/>
      <c r="T53" s="92"/>
      <c r="U53" s="93"/>
    </row>
    <row r="54" spans="3:21" ht="15" customHeight="1" x14ac:dyDescent="0.25">
      <c r="C54" s="91"/>
      <c r="D54" s="92"/>
      <c r="E54" s="92"/>
      <c r="F54" s="92"/>
      <c r="G54" s="92"/>
      <c r="H54" s="92"/>
      <c r="I54" s="92"/>
      <c r="J54" s="92"/>
      <c r="K54" s="92"/>
      <c r="L54" s="92"/>
      <c r="M54" s="92"/>
      <c r="N54" s="92"/>
      <c r="O54" s="92"/>
      <c r="P54" s="92"/>
      <c r="Q54" s="92"/>
      <c r="R54" s="92"/>
      <c r="S54" s="92"/>
      <c r="T54" s="92"/>
      <c r="U54" s="93"/>
    </row>
    <row r="55" spans="3:21" ht="15" customHeight="1" x14ac:dyDescent="0.25">
      <c r="C55" s="91"/>
      <c r="D55" s="92"/>
      <c r="E55" s="92"/>
      <c r="F55" s="92"/>
      <c r="G55" s="92"/>
      <c r="H55" s="92"/>
      <c r="I55" s="92"/>
      <c r="J55" s="92"/>
      <c r="K55" s="92"/>
      <c r="L55" s="92"/>
      <c r="M55" s="92"/>
      <c r="N55" s="92"/>
      <c r="O55" s="92"/>
      <c r="P55" s="92"/>
      <c r="Q55" s="92"/>
      <c r="R55" s="92"/>
      <c r="S55" s="92"/>
      <c r="T55" s="92"/>
      <c r="U55" s="93"/>
    </row>
    <row r="56" spans="3:21" ht="15" customHeight="1" x14ac:dyDescent="0.25">
      <c r="C56" s="94"/>
      <c r="D56" s="95"/>
      <c r="E56" s="95"/>
      <c r="F56" s="95"/>
      <c r="G56" s="95"/>
      <c r="H56" s="95"/>
      <c r="I56" s="95"/>
      <c r="J56" s="95"/>
      <c r="K56" s="95"/>
      <c r="L56" s="95"/>
      <c r="M56" s="95"/>
      <c r="N56" s="95"/>
      <c r="O56" s="95"/>
      <c r="P56" s="95"/>
      <c r="Q56" s="95"/>
      <c r="R56" s="95"/>
      <c r="S56" s="95"/>
      <c r="T56" s="95"/>
      <c r="U56" s="96"/>
    </row>
  </sheetData>
  <mergeCells count="1">
    <mergeCell ref="C3:U56"/>
  </mergeCells>
  <pageMargins left="0.7" right="0.7" top="0.75" bottom="0.75" header="0.3" footer="0.3"/>
  <pageSetup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22F7BC-F046-4DE3-8C93-478AED9E03B5}">
  <dimension ref="B2:H197"/>
  <sheetViews>
    <sheetView zoomScale="205" zoomScaleNormal="205" workbookViewId="0"/>
  </sheetViews>
  <sheetFormatPr defaultRowHeight="15" x14ac:dyDescent="0.25"/>
  <cols>
    <col min="4" max="4" width="13.42578125" customWidth="1"/>
    <col min="5" max="5" width="13.5703125" customWidth="1"/>
    <col min="6" max="6" width="13" customWidth="1"/>
    <col min="8" max="8" width="10.85546875" bestFit="1" customWidth="1"/>
  </cols>
  <sheetData>
    <row r="2" spans="4:6" ht="20.25" thickBot="1" x14ac:dyDescent="0.3">
      <c r="D2" s="55" t="s">
        <v>244</v>
      </c>
    </row>
    <row r="3" spans="4:6" ht="15.75" thickTop="1" x14ac:dyDescent="0.25"/>
    <row r="4" spans="4:6" ht="18" thickBot="1" x14ac:dyDescent="0.35">
      <c r="D4" s="35" t="s">
        <v>241</v>
      </c>
    </row>
    <row r="5" spans="4:6" ht="15.75" thickTop="1" x14ac:dyDescent="0.25">
      <c r="D5" s="20" t="s">
        <v>217</v>
      </c>
    </row>
    <row r="7" spans="4:6" x14ac:dyDescent="0.25">
      <c r="D7" s="9" t="s">
        <v>82</v>
      </c>
      <c r="E7" s="9" t="s">
        <v>83</v>
      </c>
      <c r="F7" s="9" t="s">
        <v>25</v>
      </c>
    </row>
    <row r="8" spans="4:6" x14ac:dyDescent="0.25">
      <c r="D8" s="9" t="s">
        <v>33</v>
      </c>
      <c r="E8" s="9">
        <v>21</v>
      </c>
    </row>
    <row r="9" spans="4:6" x14ac:dyDescent="0.25">
      <c r="D9" s="9" t="s">
        <v>34</v>
      </c>
      <c r="E9" s="9">
        <v>74</v>
      </c>
    </row>
    <row r="10" spans="4:6" x14ac:dyDescent="0.25">
      <c r="D10" s="9" t="s">
        <v>35</v>
      </c>
      <c r="E10" s="9">
        <v>63</v>
      </c>
    </row>
    <row r="11" spans="4:6" x14ac:dyDescent="0.25">
      <c r="D11" s="9" t="s">
        <v>36</v>
      </c>
      <c r="E11" s="9">
        <v>40</v>
      </c>
    </row>
    <row r="12" spans="4:6" x14ac:dyDescent="0.25">
      <c r="D12" s="9" t="s">
        <v>37</v>
      </c>
      <c r="E12" s="9">
        <v>75</v>
      </c>
    </row>
    <row r="13" spans="4:6" x14ac:dyDescent="0.25">
      <c r="D13" s="9" t="s">
        <v>38</v>
      </c>
      <c r="E13" s="9">
        <v>44</v>
      </c>
    </row>
    <row r="14" spans="4:6" x14ac:dyDescent="0.25">
      <c r="D14" s="9" t="s">
        <v>39</v>
      </c>
      <c r="E14" s="9">
        <v>73</v>
      </c>
    </row>
    <row r="15" spans="4:6" x14ac:dyDescent="0.25">
      <c r="D15" s="9" t="s">
        <v>40</v>
      </c>
      <c r="E15" s="9">
        <v>50</v>
      </c>
    </row>
    <row r="16" spans="4:6" x14ac:dyDescent="0.25">
      <c r="D16" s="9" t="s">
        <v>41</v>
      </c>
      <c r="E16" s="9">
        <v>69</v>
      </c>
    </row>
    <row r="17" spans="4:5" x14ac:dyDescent="0.25">
      <c r="D17" s="9" t="s">
        <v>42</v>
      </c>
      <c r="E17" s="9">
        <v>26</v>
      </c>
    </row>
    <row r="26" spans="4:5" ht="18" thickBot="1" x14ac:dyDescent="0.35">
      <c r="D26" s="35" t="s">
        <v>86</v>
      </c>
    </row>
    <row r="27" spans="4:5" ht="15.75" thickTop="1" x14ac:dyDescent="0.25"/>
    <row r="28" spans="4:5" x14ac:dyDescent="0.25">
      <c r="D28" s="20" t="s">
        <v>49</v>
      </c>
    </row>
    <row r="29" spans="4:5" x14ac:dyDescent="0.25">
      <c r="D29" s="34" t="s">
        <v>84</v>
      </c>
      <c r="E29" s="56">
        <v>0.15</v>
      </c>
    </row>
    <row r="30" spans="4:5" x14ac:dyDescent="0.25">
      <c r="D30" s="34" t="s">
        <v>85</v>
      </c>
      <c r="E30" s="56">
        <v>0.1</v>
      </c>
    </row>
    <row r="33" spans="4:6" ht="30" x14ac:dyDescent="0.25">
      <c r="D33" s="23" t="s">
        <v>87</v>
      </c>
      <c r="E33" s="24" t="s">
        <v>10</v>
      </c>
      <c r="F33" s="25" t="s">
        <v>88</v>
      </c>
    </row>
    <row r="34" spans="4:6" x14ac:dyDescent="0.25">
      <c r="D34" t="s">
        <v>89</v>
      </c>
      <c r="E34" s="22">
        <v>9155</v>
      </c>
      <c r="F34" s="27"/>
    </row>
    <row r="35" spans="4:6" x14ac:dyDescent="0.25">
      <c r="D35" t="s">
        <v>90</v>
      </c>
      <c r="E35" s="22">
        <v>5330</v>
      </c>
      <c r="F35" s="27"/>
    </row>
    <row r="36" spans="4:6" x14ac:dyDescent="0.25">
      <c r="D36" t="s">
        <v>91</v>
      </c>
      <c r="E36" s="22">
        <v>3792</v>
      </c>
      <c r="F36" s="27"/>
    </row>
    <row r="37" spans="4:6" x14ac:dyDescent="0.25">
      <c r="D37" t="s">
        <v>92</v>
      </c>
      <c r="E37" s="22">
        <v>7528</v>
      </c>
      <c r="F37" s="27"/>
    </row>
    <row r="38" spans="4:6" x14ac:dyDescent="0.25">
      <c r="D38" t="s">
        <v>93</v>
      </c>
      <c r="E38" s="22">
        <v>9949</v>
      </c>
      <c r="F38" s="27"/>
    </row>
    <row r="39" spans="4:6" x14ac:dyDescent="0.25">
      <c r="D39" t="s">
        <v>94</v>
      </c>
      <c r="E39" s="22">
        <v>7599</v>
      </c>
      <c r="F39" s="27"/>
    </row>
    <row r="40" spans="4:6" x14ac:dyDescent="0.25">
      <c r="D40" t="s">
        <v>95</v>
      </c>
      <c r="E40" s="22">
        <v>9424</v>
      </c>
      <c r="F40" s="27"/>
    </row>
    <row r="41" spans="4:6" x14ac:dyDescent="0.25">
      <c r="D41" t="s">
        <v>96</v>
      </c>
      <c r="E41" s="22">
        <v>6950</v>
      </c>
      <c r="F41" s="27"/>
    </row>
    <row r="42" spans="4:6" x14ac:dyDescent="0.25">
      <c r="D42" t="s">
        <v>97</v>
      </c>
      <c r="E42" s="22">
        <v>10357</v>
      </c>
      <c r="F42" s="27"/>
    </row>
    <row r="43" spans="4:6" x14ac:dyDescent="0.25">
      <c r="D43" t="s">
        <v>98</v>
      </c>
      <c r="E43" s="22">
        <v>5103</v>
      </c>
      <c r="F43" s="27"/>
    </row>
    <row r="44" spans="4:6" x14ac:dyDescent="0.25">
      <c r="D44" t="s">
        <v>99</v>
      </c>
      <c r="E44" s="22">
        <v>10373</v>
      </c>
      <c r="F44" s="27"/>
    </row>
    <row r="45" spans="4:6" x14ac:dyDescent="0.25">
      <c r="D45" t="s">
        <v>100</v>
      </c>
      <c r="E45" s="22">
        <v>11966</v>
      </c>
      <c r="F45" s="27"/>
    </row>
    <row r="46" spans="4:6" x14ac:dyDescent="0.25">
      <c r="D46" t="s">
        <v>101</v>
      </c>
      <c r="E46" s="22">
        <v>6129</v>
      </c>
      <c r="F46" s="27"/>
    </row>
    <row r="55" spans="4:6" ht="18" thickBot="1" x14ac:dyDescent="0.35">
      <c r="D55" s="35" t="s">
        <v>245</v>
      </c>
    </row>
    <row r="56" spans="4:6" ht="16.5" thickTop="1" thickBot="1" x14ac:dyDescent="0.3">
      <c r="D56" s="58" t="s">
        <v>246</v>
      </c>
    </row>
    <row r="58" spans="4:6" x14ac:dyDescent="0.25">
      <c r="E58" s="20" t="s">
        <v>102</v>
      </c>
      <c r="F58" s="57">
        <v>7.0000000000000007E-2</v>
      </c>
    </row>
    <row r="60" spans="4:6" ht="30" x14ac:dyDescent="0.25">
      <c r="D60" s="23" t="s">
        <v>87</v>
      </c>
      <c r="E60" s="23" t="s">
        <v>103</v>
      </c>
      <c r="F60" s="36" t="s">
        <v>104</v>
      </c>
    </row>
    <row r="61" spans="4:6" x14ac:dyDescent="0.25">
      <c r="D61" t="s">
        <v>89</v>
      </c>
      <c r="E61" s="41">
        <v>3792</v>
      </c>
    </row>
    <row r="62" spans="4:6" x14ac:dyDescent="0.25">
      <c r="D62" t="s">
        <v>90</v>
      </c>
      <c r="E62" s="41"/>
    </row>
    <row r="63" spans="4:6" x14ac:dyDescent="0.25">
      <c r="D63" t="s">
        <v>91</v>
      </c>
      <c r="E63" s="41">
        <v>9949</v>
      </c>
    </row>
    <row r="64" spans="4:6" x14ac:dyDescent="0.25">
      <c r="D64" t="s">
        <v>92</v>
      </c>
      <c r="E64" s="41">
        <v>7599</v>
      </c>
    </row>
    <row r="65" spans="4:5" x14ac:dyDescent="0.25">
      <c r="D65" t="s">
        <v>93</v>
      </c>
      <c r="E65" s="41"/>
    </row>
    <row r="66" spans="4:5" x14ac:dyDescent="0.25">
      <c r="D66" t="s">
        <v>94</v>
      </c>
      <c r="E66" s="41">
        <v>6950</v>
      </c>
    </row>
    <row r="67" spans="4:5" x14ac:dyDescent="0.25">
      <c r="D67" t="s">
        <v>95</v>
      </c>
      <c r="E67" s="41">
        <v>10357</v>
      </c>
    </row>
    <row r="68" spans="4:5" x14ac:dyDescent="0.25">
      <c r="D68" t="s">
        <v>96</v>
      </c>
      <c r="E68" s="41"/>
    </row>
    <row r="69" spans="4:5" x14ac:dyDescent="0.25">
      <c r="D69" t="s">
        <v>97</v>
      </c>
      <c r="E69" s="41"/>
    </row>
    <row r="70" spans="4:5" x14ac:dyDescent="0.25">
      <c r="D70" t="s">
        <v>98</v>
      </c>
      <c r="E70" s="41">
        <v>11966</v>
      </c>
    </row>
    <row r="71" spans="4:5" x14ac:dyDescent="0.25">
      <c r="D71" t="s">
        <v>99</v>
      </c>
      <c r="E71" s="41">
        <v>6129</v>
      </c>
    </row>
    <row r="80" spans="4:5" ht="18" thickBot="1" x14ac:dyDescent="0.35">
      <c r="D80" s="35" t="s">
        <v>247</v>
      </c>
    </row>
    <row r="81" spans="4:8" ht="16.5" thickTop="1" thickBot="1" x14ac:dyDescent="0.3">
      <c r="D81" s="58" t="s">
        <v>248</v>
      </c>
    </row>
    <row r="83" spans="4:8" x14ac:dyDescent="0.25">
      <c r="D83" s="60" t="s">
        <v>250</v>
      </c>
      <c r="E83" s="65">
        <f ca="1">TODAY()</f>
        <v>45487</v>
      </c>
    </row>
    <row r="85" spans="4:8" x14ac:dyDescent="0.25">
      <c r="D85" s="20" t="s">
        <v>249</v>
      </c>
    </row>
    <row r="87" spans="4:8" ht="30" x14ac:dyDescent="0.25">
      <c r="D87" s="36" t="s">
        <v>218</v>
      </c>
      <c r="E87" s="36" t="s">
        <v>219</v>
      </c>
      <c r="F87" s="36" t="s">
        <v>25</v>
      </c>
    </row>
    <row r="88" spans="4:8" x14ac:dyDescent="0.25">
      <c r="D88" s="9">
        <v>176176</v>
      </c>
      <c r="E88" s="46">
        <v>45530</v>
      </c>
      <c r="F88" s="19"/>
      <c r="H88" s="26"/>
    </row>
    <row r="89" spans="4:8" x14ac:dyDescent="0.25">
      <c r="D89" s="9">
        <v>180195</v>
      </c>
      <c r="E89" s="46">
        <v>45502</v>
      </c>
      <c r="F89" s="19"/>
      <c r="H89" s="19"/>
    </row>
    <row r="90" spans="4:8" x14ac:dyDescent="0.25">
      <c r="D90" s="9">
        <v>184840</v>
      </c>
      <c r="E90" s="46">
        <v>45519</v>
      </c>
      <c r="F90" s="19"/>
    </row>
    <row r="91" spans="4:8" x14ac:dyDescent="0.25">
      <c r="D91" s="9">
        <v>194328</v>
      </c>
      <c r="E91" s="46">
        <v>45490</v>
      </c>
      <c r="F91" s="19"/>
    </row>
    <row r="92" spans="4:8" x14ac:dyDescent="0.25">
      <c r="D92" s="9">
        <v>160733</v>
      </c>
      <c r="E92" s="46">
        <v>45513</v>
      </c>
      <c r="F92" s="19"/>
    </row>
    <row r="93" spans="4:8" x14ac:dyDescent="0.25">
      <c r="D93" s="9">
        <v>111928</v>
      </c>
      <c r="E93" s="46">
        <v>45484</v>
      </c>
      <c r="F93" s="19"/>
    </row>
    <row r="94" spans="4:8" x14ac:dyDescent="0.25">
      <c r="D94" s="9">
        <v>176365</v>
      </c>
      <c r="E94" s="46">
        <v>45480</v>
      </c>
      <c r="F94" s="19"/>
    </row>
    <row r="95" spans="4:8" x14ac:dyDescent="0.25">
      <c r="D95" s="9">
        <v>165836</v>
      </c>
      <c r="E95" s="46">
        <v>45506</v>
      </c>
      <c r="F95" s="19"/>
    </row>
    <row r="96" spans="4:8" x14ac:dyDescent="0.25">
      <c r="D96" s="9">
        <v>131504</v>
      </c>
      <c r="E96" s="46">
        <v>45891</v>
      </c>
      <c r="F96" s="19"/>
    </row>
    <row r="97" spans="4:6" x14ac:dyDescent="0.25">
      <c r="D97" s="9">
        <v>196474</v>
      </c>
      <c r="E97" s="46">
        <v>45537</v>
      </c>
      <c r="F97" s="19"/>
    </row>
    <row r="106" spans="4:6" ht="18" thickBot="1" x14ac:dyDescent="0.35">
      <c r="D106" s="35" t="s">
        <v>112</v>
      </c>
    </row>
    <row r="107" spans="4:6" ht="15.75" thickTop="1" x14ac:dyDescent="0.25"/>
    <row r="108" spans="4:6" ht="15.75" thickBot="1" x14ac:dyDescent="0.3">
      <c r="D108" s="58" t="s">
        <v>253</v>
      </c>
    </row>
    <row r="110" spans="4:6" x14ac:dyDescent="0.25">
      <c r="D110" s="20" t="s">
        <v>252</v>
      </c>
    </row>
    <row r="111" spans="4:6" x14ac:dyDescent="0.25">
      <c r="D111" s="34" t="s">
        <v>105</v>
      </c>
    </row>
    <row r="112" spans="4:6" x14ac:dyDescent="0.25">
      <c r="D112" s="34" t="s">
        <v>107</v>
      </c>
    </row>
    <row r="113" spans="4:6" x14ac:dyDescent="0.25">
      <c r="D113" s="34" t="s">
        <v>108</v>
      </c>
    </row>
    <row r="116" spans="4:6" ht="30" x14ac:dyDescent="0.25">
      <c r="D116" s="36" t="s">
        <v>220</v>
      </c>
      <c r="E116" s="23" t="s">
        <v>106</v>
      </c>
      <c r="F116" s="23" t="s">
        <v>25</v>
      </c>
    </row>
    <row r="117" spans="4:6" x14ac:dyDescent="0.25">
      <c r="D117" s="9" t="s">
        <v>113</v>
      </c>
      <c r="E117" s="9" t="s">
        <v>105</v>
      </c>
    </row>
    <row r="118" spans="4:6" x14ac:dyDescent="0.25">
      <c r="D118" s="9" t="s">
        <v>114</v>
      </c>
      <c r="E118" s="9" t="s">
        <v>107</v>
      </c>
    </row>
    <row r="119" spans="4:6" x14ac:dyDescent="0.25">
      <c r="D119" s="9" t="s">
        <v>115</v>
      </c>
      <c r="E119" s="9" t="s">
        <v>109</v>
      </c>
    </row>
    <row r="120" spans="4:6" x14ac:dyDescent="0.25">
      <c r="D120" s="9" t="s">
        <v>116</v>
      </c>
      <c r="E120" s="9" t="s">
        <v>108</v>
      </c>
    </row>
    <row r="121" spans="4:6" x14ac:dyDescent="0.25">
      <c r="D121" s="9" t="s">
        <v>117</v>
      </c>
      <c r="E121" s="9" t="s">
        <v>110</v>
      </c>
    </row>
    <row r="122" spans="4:6" x14ac:dyDescent="0.25">
      <c r="D122" s="9" t="s">
        <v>118</v>
      </c>
      <c r="E122" s="9" t="s">
        <v>111</v>
      </c>
    </row>
    <row r="123" spans="4:6" x14ac:dyDescent="0.25">
      <c r="D123" s="9" t="s">
        <v>113</v>
      </c>
      <c r="E123" s="9" t="s">
        <v>105</v>
      </c>
    </row>
    <row r="124" spans="4:6" x14ac:dyDescent="0.25">
      <c r="D124" s="9" t="s">
        <v>113</v>
      </c>
      <c r="E124" s="9" t="s">
        <v>111</v>
      </c>
    </row>
    <row r="125" spans="4:6" x14ac:dyDescent="0.25">
      <c r="D125" s="9" t="s">
        <v>115</v>
      </c>
      <c r="E125" s="9" t="s">
        <v>109</v>
      </c>
    </row>
    <row r="126" spans="4:6" x14ac:dyDescent="0.25">
      <c r="D126" s="9" t="s">
        <v>115</v>
      </c>
      <c r="E126" s="9" t="s">
        <v>108</v>
      </c>
    </row>
    <row r="127" spans="4:6" x14ac:dyDescent="0.25">
      <c r="D127" s="9" t="s">
        <v>117</v>
      </c>
      <c r="E127" s="9" t="s">
        <v>109</v>
      </c>
    </row>
    <row r="128" spans="4:6" x14ac:dyDescent="0.25">
      <c r="D128" s="9" t="s">
        <v>117</v>
      </c>
      <c r="E128" s="9" t="s">
        <v>108</v>
      </c>
    </row>
    <row r="129" spans="4:5" x14ac:dyDescent="0.25">
      <c r="D129" s="9" t="s">
        <v>117</v>
      </c>
      <c r="E129" s="9" t="s">
        <v>111</v>
      </c>
    </row>
    <row r="130" spans="4:5" x14ac:dyDescent="0.25">
      <c r="D130" s="9" t="s">
        <v>116</v>
      </c>
      <c r="E130" s="9" t="s">
        <v>111</v>
      </c>
    </row>
    <row r="131" spans="4:5" x14ac:dyDescent="0.25">
      <c r="D131" s="9" t="s">
        <v>116</v>
      </c>
      <c r="E131" s="9" t="s">
        <v>108</v>
      </c>
    </row>
    <row r="132" spans="4:5" x14ac:dyDescent="0.25">
      <c r="D132" s="9" t="s">
        <v>116</v>
      </c>
      <c r="E132" s="9" t="s">
        <v>107</v>
      </c>
    </row>
    <row r="141" spans="4:5" ht="18" thickBot="1" x14ac:dyDescent="0.35">
      <c r="D141" s="35" t="s">
        <v>251</v>
      </c>
    </row>
    <row r="142" spans="4:5" ht="15.75" thickTop="1" x14ac:dyDescent="0.25"/>
    <row r="143" spans="4:5" ht="15.75" thickBot="1" x14ac:dyDescent="0.3">
      <c r="D143" s="58" t="s">
        <v>254</v>
      </c>
    </row>
    <row r="145" spans="4:8" ht="15.75" thickBot="1" x14ac:dyDescent="0.3">
      <c r="D145" s="107" t="s">
        <v>119</v>
      </c>
      <c r="E145" s="107"/>
      <c r="F145" s="107"/>
    </row>
    <row r="146" spans="4:8" ht="16.5" thickTop="1" thickBot="1" x14ac:dyDescent="0.3"/>
    <row r="147" spans="4:8" ht="31.5" thickTop="1" thickBot="1" x14ac:dyDescent="0.3">
      <c r="D147" s="30" t="s">
        <v>121</v>
      </c>
      <c r="E147" s="104" t="s">
        <v>120</v>
      </c>
      <c r="F147" s="105"/>
      <c r="G147" s="106"/>
    </row>
    <row r="148" spans="4:8" ht="15.75" thickTop="1" x14ac:dyDescent="0.25"/>
    <row r="149" spans="4:8" x14ac:dyDescent="0.25">
      <c r="D149" s="20" t="s">
        <v>122</v>
      </c>
    </row>
    <row r="150" spans="4:8" x14ac:dyDescent="0.25">
      <c r="D150" s="108" t="s">
        <v>123</v>
      </c>
      <c r="E150" s="108"/>
      <c r="F150" s="108"/>
    </row>
    <row r="151" spans="4:8" x14ac:dyDescent="0.25">
      <c r="D151" s="108" t="s">
        <v>130</v>
      </c>
      <c r="E151" s="108"/>
      <c r="F151" s="108"/>
    </row>
    <row r="153" spans="4:8" x14ac:dyDescent="0.25">
      <c r="D153" s="20" t="s">
        <v>124</v>
      </c>
    </row>
    <row r="154" spans="4:8" ht="15.75" thickBot="1" x14ac:dyDescent="0.3"/>
    <row r="155" spans="4:8" ht="39.75" customHeight="1" thickBot="1" x14ac:dyDescent="0.3">
      <c r="D155" s="32" t="s">
        <v>131</v>
      </c>
      <c r="E155" s="32" t="s">
        <v>132</v>
      </c>
      <c r="F155" s="32" t="s">
        <v>133</v>
      </c>
      <c r="G155" s="32" t="s">
        <v>134</v>
      </c>
      <c r="H155" s="32" t="s">
        <v>25</v>
      </c>
    </row>
    <row r="156" spans="4:8" x14ac:dyDescent="0.25">
      <c r="D156" s="18" t="s">
        <v>67</v>
      </c>
      <c r="E156" s="44">
        <v>36351</v>
      </c>
      <c r="F156" s="42">
        <v>8686</v>
      </c>
      <c r="G156" s="43">
        <v>61192</v>
      </c>
      <c r="H156" s="18"/>
    </row>
    <row r="157" spans="4:8" x14ac:dyDescent="0.25">
      <c r="D157" s="18" t="s">
        <v>68</v>
      </c>
      <c r="E157" s="44">
        <v>35980</v>
      </c>
      <c r="F157" s="42">
        <v>6643</v>
      </c>
      <c r="G157" s="43">
        <v>40584</v>
      </c>
      <c r="H157" s="18"/>
    </row>
    <row r="158" spans="4:8" x14ac:dyDescent="0.25">
      <c r="D158" s="18" t="s">
        <v>69</v>
      </c>
      <c r="E158" s="44">
        <v>36126</v>
      </c>
      <c r="F158" s="42">
        <v>8904</v>
      </c>
      <c r="G158" s="43">
        <v>39204</v>
      </c>
      <c r="H158" s="18"/>
    </row>
    <row r="159" spans="4:8" x14ac:dyDescent="0.25">
      <c r="D159" s="18" t="s">
        <v>70</v>
      </c>
      <c r="E159" s="44">
        <v>36075</v>
      </c>
      <c r="F159" s="42">
        <v>5437</v>
      </c>
      <c r="G159" s="43">
        <v>39944</v>
      </c>
      <c r="H159" s="18"/>
    </row>
    <row r="160" spans="4:8" x14ac:dyDescent="0.25">
      <c r="D160" s="18" t="s">
        <v>71</v>
      </c>
      <c r="E160" s="44">
        <v>36525</v>
      </c>
      <c r="F160" s="42">
        <v>14973</v>
      </c>
      <c r="G160" s="43">
        <v>49012</v>
      </c>
      <c r="H160" s="18"/>
    </row>
    <row r="161" spans="4:8" x14ac:dyDescent="0.25">
      <c r="D161" s="18" t="s">
        <v>72</v>
      </c>
      <c r="E161" s="44">
        <v>42189</v>
      </c>
      <c r="F161" s="42">
        <v>14752</v>
      </c>
      <c r="G161" s="43">
        <v>65092</v>
      </c>
      <c r="H161" s="18"/>
    </row>
    <row r="162" spans="4:8" x14ac:dyDescent="0.25">
      <c r="D162" s="18" t="s">
        <v>73</v>
      </c>
      <c r="E162" s="44">
        <v>36176</v>
      </c>
      <c r="F162" s="42">
        <v>6529</v>
      </c>
      <c r="G162" s="43">
        <v>68070</v>
      </c>
      <c r="H162" s="18"/>
    </row>
    <row r="163" spans="4:8" x14ac:dyDescent="0.25">
      <c r="D163" s="18" t="s">
        <v>74</v>
      </c>
      <c r="E163" s="44">
        <v>36570</v>
      </c>
      <c r="F163" s="42">
        <v>11964</v>
      </c>
      <c r="G163" s="43">
        <v>58045</v>
      </c>
      <c r="H163" s="18"/>
    </row>
    <row r="164" spans="4:8" x14ac:dyDescent="0.25">
      <c r="D164" s="18" t="s">
        <v>75</v>
      </c>
      <c r="E164" s="44">
        <v>36180</v>
      </c>
      <c r="F164" s="42">
        <v>7638</v>
      </c>
      <c r="G164" s="43">
        <v>44619</v>
      </c>
      <c r="H164" s="18"/>
    </row>
    <row r="165" spans="4:8" x14ac:dyDescent="0.25">
      <c r="D165" s="18" t="s">
        <v>76</v>
      </c>
      <c r="E165" s="44">
        <v>36265</v>
      </c>
      <c r="F165" s="42">
        <v>13501</v>
      </c>
      <c r="G165" s="43">
        <v>46253</v>
      </c>
      <c r="H165" s="18"/>
    </row>
    <row r="166" spans="4:8" x14ac:dyDescent="0.25">
      <c r="D166" s="18" t="s">
        <v>125</v>
      </c>
      <c r="E166" s="44">
        <v>36107</v>
      </c>
      <c r="F166" s="42">
        <v>5838</v>
      </c>
      <c r="G166" s="43">
        <v>46940</v>
      </c>
      <c r="H166" s="18"/>
    </row>
    <row r="167" spans="4:8" x14ac:dyDescent="0.25">
      <c r="D167" s="18" t="s">
        <v>126</v>
      </c>
      <c r="E167" s="44">
        <v>36536</v>
      </c>
      <c r="F167" s="42">
        <v>10089</v>
      </c>
      <c r="G167" s="43">
        <v>30023</v>
      </c>
      <c r="H167" s="18"/>
    </row>
    <row r="168" spans="4:8" x14ac:dyDescent="0.25">
      <c r="D168" s="18" t="s">
        <v>127</v>
      </c>
      <c r="E168" s="44">
        <v>36270</v>
      </c>
      <c r="F168" s="42">
        <v>14751</v>
      </c>
      <c r="G168" s="43">
        <v>75129</v>
      </c>
      <c r="H168" s="18"/>
    </row>
    <row r="169" spans="4:8" x14ac:dyDescent="0.25">
      <c r="D169" s="18" t="s">
        <v>128</v>
      </c>
      <c r="E169" s="44">
        <v>36396</v>
      </c>
      <c r="F169" s="42">
        <v>9019</v>
      </c>
      <c r="G169" s="43">
        <v>46880</v>
      </c>
      <c r="H169" s="18"/>
    </row>
    <row r="170" spans="4:8" x14ac:dyDescent="0.25">
      <c r="D170" s="18" t="s">
        <v>129</v>
      </c>
      <c r="E170" s="44">
        <v>36299</v>
      </c>
      <c r="F170" s="42">
        <v>10692</v>
      </c>
      <c r="G170" s="43">
        <v>73978</v>
      </c>
      <c r="H170" s="18"/>
    </row>
    <row r="177" spans="4:6" ht="18" thickBot="1" x14ac:dyDescent="0.35">
      <c r="D177" s="35" t="s">
        <v>255</v>
      </c>
    </row>
    <row r="178" spans="4:6" ht="15.75" thickTop="1" x14ac:dyDescent="0.25"/>
    <row r="179" spans="4:6" ht="15.75" thickBot="1" x14ac:dyDescent="0.3">
      <c r="D179" s="58" t="s">
        <v>257</v>
      </c>
    </row>
    <row r="180" spans="4:6" ht="15.75" thickBot="1" x14ac:dyDescent="0.3"/>
    <row r="181" spans="4:6" ht="33.75" thickBot="1" x14ac:dyDescent="0.3">
      <c r="D181" s="32" t="s">
        <v>26</v>
      </c>
      <c r="E181" s="32" t="s">
        <v>137</v>
      </c>
      <c r="F181" s="32" t="s">
        <v>138</v>
      </c>
    </row>
    <row r="182" spans="4:6" x14ac:dyDescent="0.25">
      <c r="D182" s="34" t="s">
        <v>135</v>
      </c>
      <c r="E182" s="34">
        <v>65</v>
      </c>
      <c r="F182" s="34">
        <v>81</v>
      </c>
    </row>
    <row r="183" spans="4:6" x14ac:dyDescent="0.25">
      <c r="D183" s="34" t="s">
        <v>136</v>
      </c>
      <c r="E183" s="34">
        <v>60</v>
      </c>
      <c r="F183" s="34">
        <v>51</v>
      </c>
    </row>
    <row r="184" spans="4:6" x14ac:dyDescent="0.25">
      <c r="D184" s="34" t="s">
        <v>32</v>
      </c>
      <c r="E184" s="34">
        <v>79</v>
      </c>
      <c r="F184" s="34">
        <v>83</v>
      </c>
    </row>
    <row r="185" spans="4:6" x14ac:dyDescent="0.25">
      <c r="D185" s="34" t="s">
        <v>33</v>
      </c>
      <c r="E185" s="34">
        <v>56</v>
      </c>
      <c r="F185" s="34">
        <v>74</v>
      </c>
    </row>
    <row r="186" spans="4:6" x14ac:dyDescent="0.25">
      <c r="D186" s="34" t="s">
        <v>34</v>
      </c>
      <c r="E186" s="34">
        <v>88</v>
      </c>
      <c r="F186" s="34">
        <v>86</v>
      </c>
    </row>
    <row r="187" spans="4:6" x14ac:dyDescent="0.25">
      <c r="D187" s="34" t="s">
        <v>35</v>
      </c>
      <c r="E187" s="34">
        <v>88</v>
      </c>
      <c r="F187" s="34">
        <v>72</v>
      </c>
    </row>
    <row r="188" spans="4:6" x14ac:dyDescent="0.25">
      <c r="D188" s="34" t="s">
        <v>36</v>
      </c>
      <c r="E188" s="34">
        <v>51</v>
      </c>
      <c r="F188" s="34">
        <v>61</v>
      </c>
    </row>
    <row r="189" spans="4:6" x14ac:dyDescent="0.25">
      <c r="D189" s="34" t="s">
        <v>37</v>
      </c>
      <c r="E189" s="34">
        <v>63</v>
      </c>
      <c r="F189" s="34">
        <v>80</v>
      </c>
    </row>
    <row r="190" spans="4:6" x14ac:dyDescent="0.25">
      <c r="D190" s="34" t="s">
        <v>38</v>
      </c>
      <c r="E190" s="34">
        <v>90</v>
      </c>
      <c r="F190" s="34">
        <v>62</v>
      </c>
    </row>
    <row r="191" spans="4:6" x14ac:dyDescent="0.25">
      <c r="D191" s="34" t="s">
        <v>39</v>
      </c>
      <c r="E191" s="34">
        <v>82</v>
      </c>
      <c r="F191" s="34">
        <v>52</v>
      </c>
    </row>
    <row r="192" spans="4:6" x14ac:dyDescent="0.25">
      <c r="D192" s="34" t="s">
        <v>40</v>
      </c>
      <c r="E192" s="34">
        <v>59</v>
      </c>
      <c r="F192" s="34">
        <v>63</v>
      </c>
    </row>
    <row r="193" spans="2:6" x14ac:dyDescent="0.25">
      <c r="D193" s="34" t="s">
        <v>41</v>
      </c>
      <c r="E193" s="34">
        <v>81</v>
      </c>
      <c r="F193" s="34">
        <v>54</v>
      </c>
    </row>
    <row r="194" spans="2:6" x14ac:dyDescent="0.25">
      <c r="D194" s="34" t="s">
        <v>42</v>
      </c>
      <c r="E194" s="34">
        <v>59</v>
      </c>
      <c r="F194" s="34">
        <v>57</v>
      </c>
    </row>
    <row r="197" spans="2:6" x14ac:dyDescent="0.25">
      <c r="B197" s="102" t="s">
        <v>256</v>
      </c>
      <c r="C197" s="103"/>
      <c r="D197" s="61" t="s">
        <v>35</v>
      </c>
    </row>
  </sheetData>
  <mergeCells count="5">
    <mergeCell ref="B197:C197"/>
    <mergeCell ref="E147:G147"/>
    <mergeCell ref="D145:F145"/>
    <mergeCell ref="D150:F150"/>
    <mergeCell ref="D151:F151"/>
  </mergeCells>
  <phoneticPr fontId="16" type="noConversion"/>
  <dataValidations count="1">
    <dataValidation type="list" allowBlank="1" showInputMessage="1" showErrorMessage="1" sqref="D197" xr:uid="{509A2B64-079F-473A-A5E0-71AB848CBA31}">
      <formula1>$D$182:$D$194</formula1>
    </dataValidation>
  </dataValidations>
  <pageMargins left="0.7" right="0.7" top="0.75" bottom="0.75" header="0.3" footer="0.3"/>
  <drawing r:id="rId1"/>
  <tableParts count="5">
    <tablePart r:id="rId2"/>
    <tablePart r:id="rId3"/>
    <tablePart r:id="rId4"/>
    <tablePart r:id="rId5"/>
    <tablePart r:id="rId6"/>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6CD48E-C5FF-471B-B1C7-FB8090BB3C64}">
  <dimension ref="B2:H197"/>
  <sheetViews>
    <sheetView zoomScale="205" zoomScaleNormal="205" workbookViewId="0"/>
  </sheetViews>
  <sheetFormatPr defaultRowHeight="15" x14ac:dyDescent="0.25"/>
  <cols>
    <col min="4" max="4" width="13.42578125" customWidth="1"/>
    <col min="5" max="5" width="13.5703125" customWidth="1"/>
    <col min="6" max="6" width="13" customWidth="1"/>
  </cols>
  <sheetData>
    <row r="2" spans="4:6" ht="20.25" thickBot="1" x14ac:dyDescent="0.3">
      <c r="D2" s="55" t="s">
        <v>244</v>
      </c>
    </row>
    <row r="3" spans="4:6" ht="15.75" thickTop="1" x14ac:dyDescent="0.25"/>
    <row r="4" spans="4:6" ht="18" thickBot="1" x14ac:dyDescent="0.35">
      <c r="D4" s="35" t="s">
        <v>241</v>
      </c>
    </row>
    <row r="5" spans="4:6" ht="15.75" thickTop="1" x14ac:dyDescent="0.25">
      <c r="D5" s="20" t="s">
        <v>217</v>
      </c>
    </row>
    <row r="7" spans="4:6" x14ac:dyDescent="0.25">
      <c r="D7" s="9" t="s">
        <v>82</v>
      </c>
      <c r="E7" s="9" t="s">
        <v>83</v>
      </c>
      <c r="F7" s="9" t="s">
        <v>25</v>
      </c>
    </row>
    <row r="8" spans="4:6" x14ac:dyDescent="0.25">
      <c r="D8" s="9" t="s">
        <v>33</v>
      </c>
      <c r="E8" s="9">
        <v>21</v>
      </c>
      <c r="F8" t="str">
        <f>IF(Table428[[#This Row],[Score]]&gt;=50,"Pass","Fail")</f>
        <v>Fail</v>
      </c>
    </row>
    <row r="9" spans="4:6" x14ac:dyDescent="0.25">
      <c r="D9" s="9" t="s">
        <v>34</v>
      </c>
      <c r="E9" s="9">
        <v>74</v>
      </c>
      <c r="F9" t="str">
        <f>IF(Table428[[#This Row],[Score]]&gt;=50,"Pass","Fail")</f>
        <v>Pass</v>
      </c>
    </row>
    <row r="10" spans="4:6" x14ac:dyDescent="0.25">
      <c r="D10" s="9" t="s">
        <v>35</v>
      </c>
      <c r="E10" s="9">
        <v>63</v>
      </c>
      <c r="F10" t="str">
        <f>IF(Table428[[#This Row],[Score]]&gt;=50,"Pass","Fail")</f>
        <v>Pass</v>
      </c>
    </row>
    <row r="11" spans="4:6" x14ac:dyDescent="0.25">
      <c r="D11" s="9" t="s">
        <v>36</v>
      </c>
      <c r="E11" s="9">
        <v>40</v>
      </c>
      <c r="F11" t="str">
        <f>IF(Table428[[#This Row],[Score]]&gt;=50,"Pass","Fail")</f>
        <v>Fail</v>
      </c>
    </row>
    <row r="12" spans="4:6" x14ac:dyDescent="0.25">
      <c r="D12" s="9" t="s">
        <v>37</v>
      </c>
      <c r="E12" s="9">
        <v>75</v>
      </c>
      <c r="F12" t="str">
        <f>IF(Table428[[#This Row],[Score]]&gt;=50,"Pass","Fail")</f>
        <v>Pass</v>
      </c>
    </row>
    <row r="13" spans="4:6" x14ac:dyDescent="0.25">
      <c r="D13" s="9" t="s">
        <v>38</v>
      </c>
      <c r="E13" s="9">
        <v>44</v>
      </c>
      <c r="F13" t="str">
        <f>IF(Table428[[#This Row],[Score]]&gt;=50,"Pass","Fail")</f>
        <v>Fail</v>
      </c>
    </row>
    <row r="14" spans="4:6" x14ac:dyDescent="0.25">
      <c r="D14" s="9" t="s">
        <v>39</v>
      </c>
      <c r="E14" s="9">
        <v>73</v>
      </c>
      <c r="F14" t="str">
        <f>IF(Table428[[#This Row],[Score]]&gt;=50,"Pass","Fail")</f>
        <v>Pass</v>
      </c>
    </row>
    <row r="15" spans="4:6" x14ac:dyDescent="0.25">
      <c r="D15" s="9" t="s">
        <v>40</v>
      </c>
      <c r="E15" s="9">
        <v>50</v>
      </c>
      <c r="F15" t="str">
        <f>IF(Table428[[#This Row],[Score]]&gt;=50,"Pass","Fail")</f>
        <v>Pass</v>
      </c>
    </row>
    <row r="16" spans="4:6" x14ac:dyDescent="0.25">
      <c r="D16" s="9" t="s">
        <v>41</v>
      </c>
      <c r="E16" s="9">
        <v>69</v>
      </c>
      <c r="F16" t="str">
        <f>IF(Table428[[#This Row],[Score]]&gt;=50,"Pass","Fail")</f>
        <v>Pass</v>
      </c>
    </row>
    <row r="17" spans="4:6" x14ac:dyDescent="0.25">
      <c r="D17" s="9" t="s">
        <v>42</v>
      </c>
      <c r="E17" s="9">
        <v>26</v>
      </c>
      <c r="F17" t="str">
        <f>IF(Table428[[#This Row],[Score]]&gt;=50,"Pass","Fail")</f>
        <v>Fail</v>
      </c>
    </row>
    <row r="26" spans="4:6" ht="18" thickBot="1" x14ac:dyDescent="0.35">
      <c r="D26" s="35" t="s">
        <v>86</v>
      </c>
    </row>
    <row r="27" spans="4:6" ht="15.75" thickTop="1" x14ac:dyDescent="0.25"/>
    <row r="28" spans="4:6" x14ac:dyDescent="0.25">
      <c r="D28" s="20" t="s">
        <v>49</v>
      </c>
    </row>
    <row r="29" spans="4:6" x14ac:dyDescent="0.25">
      <c r="D29" s="34" t="s">
        <v>84</v>
      </c>
      <c r="E29" s="56">
        <v>0.15</v>
      </c>
    </row>
    <row r="30" spans="4:6" x14ac:dyDescent="0.25">
      <c r="D30" s="34" t="s">
        <v>85</v>
      </c>
      <c r="E30" s="56">
        <v>0.1</v>
      </c>
    </row>
    <row r="33" spans="4:6" ht="30" x14ac:dyDescent="0.25">
      <c r="D33" s="23" t="s">
        <v>87</v>
      </c>
      <c r="E33" s="24" t="s">
        <v>10</v>
      </c>
      <c r="F33" s="25" t="s">
        <v>88</v>
      </c>
    </row>
    <row r="34" spans="4:6" x14ac:dyDescent="0.25">
      <c r="D34" t="s">
        <v>89</v>
      </c>
      <c r="E34" s="22">
        <v>9155</v>
      </c>
      <c r="F34" s="27">
        <f>IF(Table630[[#This Row],[Sales Value]]&gt;=6500,Table630[[#This Row],[Sales Value]]*0.15,Table630[[#This Row],[Sales Value]]*0.1)</f>
        <v>1373.25</v>
      </c>
    </row>
    <row r="35" spans="4:6" x14ac:dyDescent="0.25">
      <c r="D35" t="s">
        <v>90</v>
      </c>
      <c r="E35" s="22">
        <v>5330</v>
      </c>
      <c r="F35" s="27">
        <f>IF(Table630[[#This Row],[Sales Value]]&gt;=6500,Table630[[#This Row],[Sales Value]]*0.15,Table630[[#This Row],[Sales Value]]*0.1)</f>
        <v>533</v>
      </c>
    </row>
    <row r="36" spans="4:6" x14ac:dyDescent="0.25">
      <c r="D36" t="s">
        <v>91</v>
      </c>
      <c r="E36" s="22">
        <v>3792</v>
      </c>
      <c r="F36" s="27">
        <f>IF(Table630[[#This Row],[Sales Value]]&gt;=6500,Table630[[#This Row],[Sales Value]]*0.15,Table630[[#This Row],[Sales Value]]*0.1)</f>
        <v>379.20000000000005</v>
      </c>
    </row>
    <row r="37" spans="4:6" x14ac:dyDescent="0.25">
      <c r="D37" t="s">
        <v>92</v>
      </c>
      <c r="E37" s="22">
        <v>7528</v>
      </c>
      <c r="F37" s="27">
        <f>IF(Table630[[#This Row],[Sales Value]]&gt;=6500,Table630[[#This Row],[Sales Value]]*0.15,Table630[[#This Row],[Sales Value]]*0.1)</f>
        <v>1129.2</v>
      </c>
    </row>
    <row r="38" spans="4:6" x14ac:dyDescent="0.25">
      <c r="D38" t="s">
        <v>93</v>
      </c>
      <c r="E38" s="22">
        <v>9949</v>
      </c>
      <c r="F38" s="27">
        <f>IF(Table630[[#This Row],[Sales Value]]&gt;=6500,Table630[[#This Row],[Sales Value]]*0.15,Table630[[#This Row],[Sales Value]]*0.1)</f>
        <v>1492.35</v>
      </c>
    </row>
    <row r="39" spans="4:6" x14ac:dyDescent="0.25">
      <c r="D39" t="s">
        <v>94</v>
      </c>
      <c r="E39" s="22">
        <v>7599</v>
      </c>
      <c r="F39" s="27">
        <f>IF(Table630[[#This Row],[Sales Value]]&gt;=6500,Table630[[#This Row],[Sales Value]]*0.15,Table630[[#This Row],[Sales Value]]*0.1)</f>
        <v>1139.8499999999999</v>
      </c>
    </row>
    <row r="40" spans="4:6" x14ac:dyDescent="0.25">
      <c r="D40" t="s">
        <v>95</v>
      </c>
      <c r="E40" s="22">
        <v>9424</v>
      </c>
      <c r="F40" s="27">
        <f>IF(Table630[[#This Row],[Sales Value]]&gt;=6500,Table630[[#This Row],[Sales Value]]*0.15,Table630[[#This Row],[Sales Value]]*0.1)</f>
        <v>1413.6</v>
      </c>
    </row>
    <row r="41" spans="4:6" x14ac:dyDescent="0.25">
      <c r="D41" t="s">
        <v>96</v>
      </c>
      <c r="E41" s="22">
        <v>6950</v>
      </c>
      <c r="F41" s="27">
        <f>IF(Table630[[#This Row],[Sales Value]]&gt;=6500,Table630[[#This Row],[Sales Value]]*0.15,Table630[[#This Row],[Sales Value]]*0.1)</f>
        <v>1042.5</v>
      </c>
    </row>
    <row r="42" spans="4:6" x14ac:dyDescent="0.25">
      <c r="D42" t="s">
        <v>97</v>
      </c>
      <c r="E42" s="22">
        <v>10357</v>
      </c>
      <c r="F42" s="27">
        <f>IF(Table630[[#This Row],[Sales Value]]&gt;=6500,Table630[[#This Row],[Sales Value]]*0.15,Table630[[#This Row],[Sales Value]]*0.1)</f>
        <v>1553.55</v>
      </c>
    </row>
    <row r="43" spans="4:6" x14ac:dyDescent="0.25">
      <c r="D43" t="s">
        <v>98</v>
      </c>
      <c r="E43" s="22">
        <v>5103</v>
      </c>
      <c r="F43" s="27">
        <f>IF(Table630[[#This Row],[Sales Value]]&gt;=6500,Table630[[#This Row],[Sales Value]]*0.15,Table630[[#This Row],[Sales Value]]*0.1)</f>
        <v>510.3</v>
      </c>
    </row>
    <row r="44" spans="4:6" x14ac:dyDescent="0.25">
      <c r="D44" t="s">
        <v>99</v>
      </c>
      <c r="E44" s="22">
        <v>10373</v>
      </c>
      <c r="F44" s="27">
        <f>IF(Table630[[#This Row],[Sales Value]]&gt;=6500,Table630[[#This Row],[Sales Value]]*0.15,Table630[[#This Row],[Sales Value]]*0.1)</f>
        <v>1555.95</v>
      </c>
    </row>
    <row r="45" spans="4:6" x14ac:dyDescent="0.25">
      <c r="D45" t="s">
        <v>100</v>
      </c>
      <c r="E45" s="22">
        <v>11966</v>
      </c>
      <c r="F45" s="27">
        <f>IF(Table630[[#This Row],[Sales Value]]&gt;=6500,Table630[[#This Row],[Sales Value]]*0.15,Table630[[#This Row],[Sales Value]]*0.1)</f>
        <v>1794.8999999999999</v>
      </c>
    </row>
    <row r="46" spans="4:6" x14ac:dyDescent="0.25">
      <c r="D46" t="s">
        <v>101</v>
      </c>
      <c r="E46" s="22">
        <v>6129</v>
      </c>
      <c r="F46" s="27">
        <f>IF(Table630[[#This Row],[Sales Value]]&gt;=6500,Table630[[#This Row],[Sales Value]]*0.15,Table630[[#This Row],[Sales Value]]*0.1)</f>
        <v>612.9</v>
      </c>
    </row>
    <row r="55" spans="4:6" ht="18" thickBot="1" x14ac:dyDescent="0.35">
      <c r="D55" s="35" t="s">
        <v>245</v>
      </c>
    </row>
    <row r="56" spans="4:6" ht="16.5" thickTop="1" thickBot="1" x14ac:dyDescent="0.3">
      <c r="D56" s="58" t="s">
        <v>246</v>
      </c>
    </row>
    <row r="58" spans="4:6" x14ac:dyDescent="0.25">
      <c r="E58" s="20" t="s">
        <v>102</v>
      </c>
      <c r="F58" s="57">
        <v>7.0000000000000007E-2</v>
      </c>
    </row>
    <row r="60" spans="4:6" ht="30" x14ac:dyDescent="0.25">
      <c r="D60" s="23" t="s">
        <v>87</v>
      </c>
      <c r="E60" s="23" t="s">
        <v>103</v>
      </c>
      <c r="F60" s="36" t="s">
        <v>104</v>
      </c>
    </row>
    <row r="61" spans="4:6" x14ac:dyDescent="0.25">
      <c r="D61" t="s">
        <v>89</v>
      </c>
      <c r="E61" s="41">
        <v>3792</v>
      </c>
      <c r="F61" t="str">
        <f>IF(NOT(ISBLANK(Table732[[#This Row],[Extra Sales]])),DOLLAR(Table732[[#This Row],[Extra Sales]]*$F$58,0),"No Bonus")</f>
        <v>$265</v>
      </c>
    </row>
    <row r="62" spans="4:6" x14ac:dyDescent="0.25">
      <c r="D62" t="s">
        <v>90</v>
      </c>
      <c r="E62" s="41"/>
      <c r="F62" t="str">
        <f>IF(NOT(ISBLANK(Table732[[#This Row],[Extra Sales]])),DOLLAR(Table732[[#This Row],[Extra Sales]]*$F$58,0),"No Bonus")</f>
        <v>No Bonus</v>
      </c>
    </row>
    <row r="63" spans="4:6" x14ac:dyDescent="0.25">
      <c r="D63" t="s">
        <v>91</v>
      </c>
      <c r="E63" s="41">
        <v>9949</v>
      </c>
      <c r="F63" t="str">
        <f>IF(NOT(ISBLANK(Table732[[#This Row],[Extra Sales]])),DOLLAR(Table732[[#This Row],[Extra Sales]]*$F$58,0),"No Bonus")</f>
        <v>$696</v>
      </c>
    </row>
    <row r="64" spans="4:6" x14ac:dyDescent="0.25">
      <c r="D64" t="s">
        <v>92</v>
      </c>
      <c r="E64" s="41">
        <v>7599</v>
      </c>
      <c r="F64" t="str">
        <f>IF(NOT(ISBLANK(Table732[[#This Row],[Extra Sales]])),DOLLAR(Table732[[#This Row],[Extra Sales]]*$F$58,0),"No Bonus")</f>
        <v>$532</v>
      </c>
    </row>
    <row r="65" spans="4:6" x14ac:dyDescent="0.25">
      <c r="D65" t="s">
        <v>93</v>
      </c>
      <c r="E65" s="41"/>
      <c r="F65" t="str">
        <f>IF(NOT(ISBLANK(Table732[[#This Row],[Extra Sales]])),DOLLAR(Table732[[#This Row],[Extra Sales]]*$F$58,0),"No Bonus")</f>
        <v>No Bonus</v>
      </c>
    </row>
    <row r="66" spans="4:6" x14ac:dyDescent="0.25">
      <c r="D66" t="s">
        <v>94</v>
      </c>
      <c r="E66" s="41">
        <v>6950</v>
      </c>
      <c r="F66" t="str">
        <f>IF(NOT(ISBLANK(Table732[[#This Row],[Extra Sales]])),DOLLAR(Table732[[#This Row],[Extra Sales]]*$F$58,0),"No Bonus")</f>
        <v>$487</v>
      </c>
    </row>
    <row r="67" spans="4:6" x14ac:dyDescent="0.25">
      <c r="D67" t="s">
        <v>95</v>
      </c>
      <c r="E67" s="41">
        <v>10357</v>
      </c>
      <c r="F67" t="str">
        <f>IF(NOT(ISBLANK(Table732[[#This Row],[Extra Sales]])),DOLLAR(Table732[[#This Row],[Extra Sales]]*$F$58,0),"No Bonus")</f>
        <v>$725</v>
      </c>
    </row>
    <row r="68" spans="4:6" x14ac:dyDescent="0.25">
      <c r="D68" t="s">
        <v>96</v>
      </c>
      <c r="E68" s="41"/>
      <c r="F68" t="str">
        <f>IF(NOT(ISBLANK(Table732[[#This Row],[Extra Sales]])),DOLLAR(Table732[[#This Row],[Extra Sales]]*$F$58,0),"No Bonus")</f>
        <v>No Bonus</v>
      </c>
    </row>
    <row r="69" spans="4:6" x14ac:dyDescent="0.25">
      <c r="D69" t="s">
        <v>97</v>
      </c>
      <c r="E69" s="41"/>
      <c r="F69" t="str">
        <f>IF(NOT(ISBLANK(Table732[[#This Row],[Extra Sales]])),DOLLAR(Table732[[#This Row],[Extra Sales]]*$F$58,0),"No Bonus")</f>
        <v>No Bonus</v>
      </c>
    </row>
    <row r="70" spans="4:6" x14ac:dyDescent="0.25">
      <c r="D70" t="s">
        <v>98</v>
      </c>
      <c r="E70" s="41">
        <v>11966</v>
      </c>
      <c r="F70" t="str">
        <f>IF(NOT(ISBLANK(Table732[[#This Row],[Extra Sales]])),DOLLAR(Table732[[#This Row],[Extra Sales]]*$F$58,0),"No Bonus")</f>
        <v>$838</v>
      </c>
    </row>
    <row r="71" spans="4:6" x14ac:dyDescent="0.25">
      <c r="D71" t="s">
        <v>99</v>
      </c>
      <c r="E71" s="41">
        <v>6129</v>
      </c>
      <c r="F71" t="str">
        <f>IF(NOT(ISBLANK(Table732[[#This Row],[Extra Sales]])),DOLLAR(Table732[[#This Row],[Extra Sales]]*$F$58,0),"No Bonus")</f>
        <v>$429</v>
      </c>
    </row>
    <row r="80" spans="4:6" ht="18" thickBot="1" x14ac:dyDescent="0.35">
      <c r="D80" s="35" t="s">
        <v>247</v>
      </c>
    </row>
    <row r="81" spans="4:8" ht="16.5" thickTop="1" thickBot="1" x14ac:dyDescent="0.3">
      <c r="D81" s="58" t="s">
        <v>248</v>
      </c>
    </row>
    <row r="83" spans="4:8" x14ac:dyDescent="0.25">
      <c r="D83" s="60" t="s">
        <v>250</v>
      </c>
      <c r="E83" s="59">
        <f ca="1">TODAY()</f>
        <v>45487</v>
      </c>
    </row>
    <row r="85" spans="4:8" x14ac:dyDescent="0.25">
      <c r="D85" s="20" t="s">
        <v>249</v>
      </c>
    </row>
    <row r="87" spans="4:8" ht="30" x14ac:dyDescent="0.25">
      <c r="D87" s="36" t="s">
        <v>218</v>
      </c>
      <c r="E87" s="36" t="s">
        <v>219</v>
      </c>
      <c r="F87" s="36" t="s">
        <v>25</v>
      </c>
    </row>
    <row r="88" spans="4:8" x14ac:dyDescent="0.25">
      <c r="D88" s="9">
        <v>176176</v>
      </c>
      <c r="E88" s="46">
        <v>45530</v>
      </c>
      <c r="F88" t="str">
        <f ca="1">IF(TEXT(DATE(YEAR(TODAY()),MONTH(TODAY())+1,DAY(1)),"mmmyyyy")=TEXT(Table529[[#This Row],[Due Date]],"mmmyyyy"),"Due Next Month","")</f>
        <v>Due Next Month</v>
      </c>
      <c r="H88" s="26"/>
    </row>
    <row r="89" spans="4:8" x14ac:dyDescent="0.25">
      <c r="D89" s="9">
        <v>180195</v>
      </c>
      <c r="E89" s="46">
        <v>45502</v>
      </c>
      <c r="F89" t="str">
        <f ca="1">IF(TEXT(DATE(YEAR(TODAY()),MONTH(TODAY())+1,DAY(1)),"mmmyyyy")=TEXT(Table529[[#This Row],[Due Date]],"mmmyyyy"),"Due Next Month","")</f>
        <v/>
      </c>
      <c r="H89" s="19"/>
    </row>
    <row r="90" spans="4:8" x14ac:dyDescent="0.25">
      <c r="D90" s="9">
        <v>184840</v>
      </c>
      <c r="E90" s="46">
        <v>45519</v>
      </c>
      <c r="F90" t="str">
        <f ca="1">IF(TEXT(DATE(YEAR(TODAY()),MONTH(TODAY())+1,DAY(1)),"mmmyyyy")=TEXT(Table529[[#This Row],[Due Date]],"mmmyyyy"),"Due Next Month","")</f>
        <v>Due Next Month</v>
      </c>
    </row>
    <row r="91" spans="4:8" x14ac:dyDescent="0.25">
      <c r="D91" s="9">
        <v>194328</v>
      </c>
      <c r="E91" s="46">
        <v>45490</v>
      </c>
      <c r="F91" t="str">
        <f ca="1">IF(TEXT(DATE(YEAR(TODAY()),MONTH(TODAY())+1,DAY(1)),"mmmyyyy")=TEXT(Table529[[#This Row],[Due Date]],"mmmyyyy"),"Due Next Month","")</f>
        <v/>
      </c>
    </row>
    <row r="92" spans="4:8" x14ac:dyDescent="0.25">
      <c r="D92" s="9">
        <v>160733</v>
      </c>
      <c r="E92" s="46">
        <v>45513</v>
      </c>
      <c r="F92" t="str">
        <f ca="1">IF(TEXT(DATE(YEAR(TODAY()),MONTH(TODAY())+1,DAY(1)),"mmmyyyy")=TEXT(Table529[[#This Row],[Due Date]],"mmmyyyy"),"Due Next Month","")</f>
        <v>Due Next Month</v>
      </c>
    </row>
    <row r="93" spans="4:8" x14ac:dyDescent="0.25">
      <c r="D93" s="9">
        <v>111928</v>
      </c>
      <c r="E93" s="46">
        <v>45484</v>
      </c>
      <c r="F93" t="str">
        <f ca="1">IF(TEXT(DATE(YEAR(TODAY()),MONTH(TODAY())+1,DAY(1)),"mmmyyyy")=TEXT(Table529[[#This Row],[Due Date]],"mmmyyyy"),"Due Next Month","")</f>
        <v/>
      </c>
    </row>
    <row r="94" spans="4:8" x14ac:dyDescent="0.25">
      <c r="D94" s="9">
        <v>176365</v>
      </c>
      <c r="E94" s="46">
        <v>45480</v>
      </c>
      <c r="F94" t="str">
        <f ca="1">IF(TEXT(DATE(YEAR(TODAY()),MONTH(TODAY())+1,DAY(1)),"mmmyyyy")=TEXT(Table529[[#This Row],[Due Date]],"mmmyyyy"),"Due Next Month","")</f>
        <v/>
      </c>
    </row>
    <row r="95" spans="4:8" x14ac:dyDescent="0.25">
      <c r="D95" s="9">
        <v>165836</v>
      </c>
      <c r="E95" s="46">
        <v>45506</v>
      </c>
      <c r="F95" t="str">
        <f ca="1">IF(TEXT(DATE(YEAR(TODAY()),MONTH(TODAY())+1,DAY(1)),"mmmyyyy")=TEXT(Table529[[#This Row],[Due Date]],"mmmyyyy"),"Due Next Month","")</f>
        <v>Due Next Month</v>
      </c>
    </row>
    <row r="96" spans="4:8" x14ac:dyDescent="0.25">
      <c r="D96" s="9">
        <v>131504</v>
      </c>
      <c r="E96" s="46">
        <v>45891</v>
      </c>
      <c r="F96" t="str">
        <f ca="1">IF(TEXT(DATE(YEAR(TODAY()),MONTH(TODAY())+1,DAY(1)),"mmmyyyy")=TEXT(Table529[[#This Row],[Due Date]],"mmmyyyy"),"Due Next Month","")</f>
        <v/>
      </c>
    </row>
    <row r="97" spans="4:6" x14ac:dyDescent="0.25">
      <c r="D97" s="9">
        <v>196474</v>
      </c>
      <c r="E97" s="46">
        <v>45537</v>
      </c>
      <c r="F97" t="str">
        <f ca="1">IF(TEXT(DATE(YEAR(TODAY()),MONTH(TODAY())+1,DAY(1)),"mmmyyyy")=TEXT(Table529[[#This Row],[Due Date]],"mmmyyyy"),"Due Next Month","")</f>
        <v/>
      </c>
    </row>
    <row r="106" spans="4:6" ht="18" thickBot="1" x14ac:dyDescent="0.35">
      <c r="D106" s="35" t="s">
        <v>112</v>
      </c>
    </row>
    <row r="107" spans="4:6" ht="15.75" thickTop="1" x14ac:dyDescent="0.25"/>
    <row r="108" spans="4:6" ht="15.75" thickBot="1" x14ac:dyDescent="0.3">
      <c r="D108" s="58" t="s">
        <v>253</v>
      </c>
    </row>
    <row r="110" spans="4:6" x14ac:dyDescent="0.25">
      <c r="D110" s="20" t="s">
        <v>252</v>
      </c>
    </row>
    <row r="111" spans="4:6" x14ac:dyDescent="0.25">
      <c r="D111" s="34" t="s">
        <v>105</v>
      </c>
    </row>
    <row r="112" spans="4:6" x14ac:dyDescent="0.25">
      <c r="D112" s="34" t="s">
        <v>107</v>
      </c>
    </row>
    <row r="113" spans="4:6" x14ac:dyDescent="0.25">
      <c r="D113" s="34" t="s">
        <v>108</v>
      </c>
    </row>
    <row r="116" spans="4:6" ht="30" x14ac:dyDescent="0.25">
      <c r="D116" s="36" t="s">
        <v>220</v>
      </c>
      <c r="E116" s="23" t="s">
        <v>106</v>
      </c>
      <c r="F116" s="23" t="s">
        <v>25</v>
      </c>
    </row>
    <row r="117" spans="4:6" x14ac:dyDescent="0.25">
      <c r="D117" s="9" t="s">
        <v>113</v>
      </c>
      <c r="E117" s="9" t="s">
        <v>105</v>
      </c>
      <c r="F117" t="str">
        <f>IF(OR(Table831[[#This Row],[Color]]=Red,Table831[[#This Row],[Color]]=Blue,Table831[[#This Row],[Color]]=Pink),"Match","X")</f>
        <v>Match</v>
      </c>
    </row>
    <row r="118" spans="4:6" x14ac:dyDescent="0.25">
      <c r="D118" s="9" t="s">
        <v>114</v>
      </c>
      <c r="E118" s="9" t="s">
        <v>107</v>
      </c>
      <c r="F118" t="str">
        <f>IF(OR(Table831[[#This Row],[Color]]=Red,Table831[[#This Row],[Color]]=Blue,Table831[[#This Row],[Color]]=Pink),"Match","X")</f>
        <v>Match</v>
      </c>
    </row>
    <row r="119" spans="4:6" x14ac:dyDescent="0.25">
      <c r="D119" s="9" t="s">
        <v>115</v>
      </c>
      <c r="E119" s="9" t="s">
        <v>109</v>
      </c>
      <c r="F119" t="str">
        <f>IF(OR(Table831[[#This Row],[Color]]=Red,Table831[[#This Row],[Color]]=Blue,Table831[[#This Row],[Color]]=Pink),"Match","X")</f>
        <v>X</v>
      </c>
    </row>
    <row r="120" spans="4:6" x14ac:dyDescent="0.25">
      <c r="D120" s="9" t="s">
        <v>116</v>
      </c>
      <c r="E120" s="9" t="s">
        <v>108</v>
      </c>
      <c r="F120" t="str">
        <f>IF(OR(Table831[[#This Row],[Color]]=Red,Table831[[#This Row],[Color]]=Blue,Table831[[#This Row],[Color]]=Pink),"Match","X")</f>
        <v>Match</v>
      </c>
    </row>
    <row r="121" spans="4:6" x14ac:dyDescent="0.25">
      <c r="D121" s="9" t="s">
        <v>117</v>
      </c>
      <c r="E121" s="9" t="s">
        <v>110</v>
      </c>
      <c r="F121" t="str">
        <f>IF(OR(Table831[[#This Row],[Color]]=Red,Table831[[#This Row],[Color]]=Blue,Table831[[#This Row],[Color]]=Pink),"Match","X")</f>
        <v>X</v>
      </c>
    </row>
    <row r="122" spans="4:6" x14ac:dyDescent="0.25">
      <c r="D122" s="9" t="s">
        <v>118</v>
      </c>
      <c r="E122" s="9" t="s">
        <v>111</v>
      </c>
      <c r="F122" t="str">
        <f>IF(OR(Table831[[#This Row],[Color]]=Red,Table831[[#This Row],[Color]]=Blue,Table831[[#This Row],[Color]]=Pink),"Match","X")</f>
        <v>X</v>
      </c>
    </row>
    <row r="123" spans="4:6" x14ac:dyDescent="0.25">
      <c r="D123" s="9" t="s">
        <v>113</v>
      </c>
      <c r="E123" s="9" t="s">
        <v>105</v>
      </c>
      <c r="F123" t="str">
        <f>IF(OR(Table831[[#This Row],[Color]]=Red,Table831[[#This Row],[Color]]=Blue,Table831[[#This Row],[Color]]=Pink),"Match","X")</f>
        <v>Match</v>
      </c>
    </row>
    <row r="124" spans="4:6" x14ac:dyDescent="0.25">
      <c r="D124" s="9" t="s">
        <v>113</v>
      </c>
      <c r="E124" s="9" t="s">
        <v>111</v>
      </c>
      <c r="F124" t="str">
        <f>IF(OR(Table831[[#This Row],[Color]]=Red,Table831[[#This Row],[Color]]=Blue,Table831[[#This Row],[Color]]=Pink),"Match","X")</f>
        <v>X</v>
      </c>
    </row>
    <row r="125" spans="4:6" x14ac:dyDescent="0.25">
      <c r="D125" s="9" t="s">
        <v>115</v>
      </c>
      <c r="E125" s="9" t="s">
        <v>109</v>
      </c>
      <c r="F125" t="str">
        <f>IF(OR(Table831[[#This Row],[Color]]=Red,Table831[[#This Row],[Color]]=Blue,Table831[[#This Row],[Color]]=Pink),"Match","X")</f>
        <v>X</v>
      </c>
    </row>
    <row r="126" spans="4:6" x14ac:dyDescent="0.25">
      <c r="D126" s="9" t="s">
        <v>115</v>
      </c>
      <c r="E126" s="9" t="s">
        <v>108</v>
      </c>
      <c r="F126" t="str">
        <f>IF(OR(Table831[[#This Row],[Color]]=Red,Table831[[#This Row],[Color]]=Blue,Table831[[#This Row],[Color]]=Pink),"Match","X")</f>
        <v>Match</v>
      </c>
    </row>
    <row r="127" spans="4:6" x14ac:dyDescent="0.25">
      <c r="D127" s="9" t="s">
        <v>117</v>
      </c>
      <c r="E127" s="9" t="s">
        <v>109</v>
      </c>
      <c r="F127" t="str">
        <f>IF(OR(Table831[[#This Row],[Color]]=Red,Table831[[#This Row],[Color]]=Blue,Table831[[#This Row],[Color]]=Pink),"Match","X")</f>
        <v>X</v>
      </c>
    </row>
    <row r="128" spans="4:6" x14ac:dyDescent="0.25">
      <c r="D128" s="9" t="s">
        <v>117</v>
      </c>
      <c r="E128" s="9" t="s">
        <v>108</v>
      </c>
      <c r="F128" t="str">
        <f>IF(OR(Table831[[#This Row],[Color]]=Red,Table831[[#This Row],[Color]]=Blue,Table831[[#This Row],[Color]]=Pink),"Match","X")</f>
        <v>Match</v>
      </c>
    </row>
    <row r="129" spans="4:6" x14ac:dyDescent="0.25">
      <c r="D129" s="9" t="s">
        <v>117</v>
      </c>
      <c r="E129" s="9" t="s">
        <v>111</v>
      </c>
      <c r="F129" t="str">
        <f>IF(OR(Table831[[#This Row],[Color]]=Red,Table831[[#This Row],[Color]]=Blue,Table831[[#This Row],[Color]]=Pink),"Match","X")</f>
        <v>X</v>
      </c>
    </row>
    <row r="130" spans="4:6" x14ac:dyDescent="0.25">
      <c r="D130" s="9" t="s">
        <v>116</v>
      </c>
      <c r="E130" s="9" t="s">
        <v>111</v>
      </c>
      <c r="F130" t="str">
        <f>IF(OR(Table831[[#This Row],[Color]]=Red,Table831[[#This Row],[Color]]=Blue,Table831[[#This Row],[Color]]=Pink),"Match","X")</f>
        <v>X</v>
      </c>
    </row>
    <row r="131" spans="4:6" x14ac:dyDescent="0.25">
      <c r="D131" s="9" t="s">
        <v>116</v>
      </c>
      <c r="E131" s="9" t="s">
        <v>108</v>
      </c>
      <c r="F131" t="str">
        <f>IF(OR(Table831[[#This Row],[Color]]=Red,Table831[[#This Row],[Color]]=Blue,Table831[[#This Row],[Color]]=Pink),"Match","X")</f>
        <v>Match</v>
      </c>
    </row>
    <row r="132" spans="4:6" x14ac:dyDescent="0.25">
      <c r="D132" s="9" t="s">
        <v>116</v>
      </c>
      <c r="E132" s="9" t="s">
        <v>107</v>
      </c>
      <c r="F132" t="str">
        <f>IF(OR(Table831[[#This Row],[Color]]=Red,Table831[[#This Row],[Color]]=Blue,Table831[[#This Row],[Color]]=Pink),"Match","X")</f>
        <v>Match</v>
      </c>
    </row>
    <row r="141" spans="4:6" ht="18" thickBot="1" x14ac:dyDescent="0.35">
      <c r="D141" s="35" t="s">
        <v>251</v>
      </c>
    </row>
    <row r="142" spans="4:6" ht="15.75" thickTop="1" x14ac:dyDescent="0.25"/>
    <row r="143" spans="4:6" ht="15.75" thickBot="1" x14ac:dyDescent="0.3">
      <c r="D143" s="58" t="s">
        <v>254</v>
      </c>
    </row>
    <row r="145" spans="4:8" ht="15.75" thickBot="1" x14ac:dyDescent="0.3">
      <c r="D145" s="107" t="s">
        <v>119</v>
      </c>
      <c r="E145" s="107"/>
      <c r="F145" s="107"/>
    </row>
    <row r="146" spans="4:8" ht="16.5" thickTop="1" thickBot="1" x14ac:dyDescent="0.3"/>
    <row r="147" spans="4:8" ht="31.5" thickTop="1" thickBot="1" x14ac:dyDescent="0.3">
      <c r="D147" s="30" t="s">
        <v>121</v>
      </c>
      <c r="E147" s="104" t="s">
        <v>120</v>
      </c>
      <c r="F147" s="105"/>
      <c r="G147" s="106"/>
    </row>
    <row r="148" spans="4:8" ht="15.75" thickTop="1" x14ac:dyDescent="0.25"/>
    <row r="149" spans="4:8" x14ac:dyDescent="0.25">
      <c r="D149" s="20" t="s">
        <v>122</v>
      </c>
    </row>
    <row r="150" spans="4:8" x14ac:dyDescent="0.25">
      <c r="D150" s="108" t="s">
        <v>123</v>
      </c>
      <c r="E150" s="108"/>
      <c r="F150" s="108"/>
    </row>
    <row r="151" spans="4:8" x14ac:dyDescent="0.25">
      <c r="D151" s="108" t="s">
        <v>130</v>
      </c>
      <c r="E151" s="108"/>
      <c r="F151" s="108"/>
    </row>
    <row r="153" spans="4:8" x14ac:dyDescent="0.25">
      <c r="D153" s="20" t="s">
        <v>124</v>
      </c>
    </row>
    <row r="154" spans="4:8" ht="15.75" thickBot="1" x14ac:dyDescent="0.3"/>
    <row r="155" spans="4:8" ht="39.75" customHeight="1" thickBot="1" x14ac:dyDescent="0.3">
      <c r="D155" s="32" t="s">
        <v>131</v>
      </c>
      <c r="E155" s="32" t="s">
        <v>132</v>
      </c>
      <c r="F155" s="32" t="s">
        <v>133</v>
      </c>
      <c r="G155" s="32" t="s">
        <v>134</v>
      </c>
      <c r="H155" s="32" t="s">
        <v>25</v>
      </c>
    </row>
    <row r="156" spans="4:8" x14ac:dyDescent="0.25">
      <c r="D156" s="18" t="s">
        <v>67</v>
      </c>
      <c r="E156" s="44">
        <v>36351</v>
      </c>
      <c r="F156" s="42">
        <v>8686</v>
      </c>
      <c r="G156" s="43">
        <v>61192</v>
      </c>
      <c r="H156" s="18" t="str">
        <f ca="1">IF(AND(((TODAY()-E156)/365)&gt;10,OR(F156&gt;10000,G156&gt;50000)),"Approve Loan","Review Application")</f>
        <v>Approve Loan</v>
      </c>
    </row>
    <row r="157" spans="4:8" x14ac:dyDescent="0.25">
      <c r="D157" s="18" t="s">
        <v>68</v>
      </c>
      <c r="E157" s="44">
        <v>35980</v>
      </c>
      <c r="F157" s="42">
        <v>6643</v>
      </c>
      <c r="G157" s="43">
        <v>40584</v>
      </c>
      <c r="H157" s="18" t="str">
        <f t="shared" ref="H157:H170" ca="1" si="0">IF(AND(((TODAY()-E157)/365)&gt;10,OR(F157&gt;10000,G157&gt;50000)),"Approve Loan","Review Application")</f>
        <v>Review Application</v>
      </c>
    </row>
    <row r="158" spans="4:8" x14ac:dyDescent="0.25">
      <c r="D158" s="18" t="s">
        <v>69</v>
      </c>
      <c r="E158" s="44">
        <v>36126</v>
      </c>
      <c r="F158" s="42">
        <v>8904</v>
      </c>
      <c r="G158" s="43">
        <v>39204</v>
      </c>
      <c r="H158" s="18" t="str">
        <f t="shared" ca="1" si="0"/>
        <v>Review Application</v>
      </c>
    </row>
    <row r="159" spans="4:8" x14ac:dyDescent="0.25">
      <c r="D159" s="18" t="s">
        <v>70</v>
      </c>
      <c r="E159" s="44">
        <v>36075</v>
      </c>
      <c r="F159" s="42">
        <v>5437</v>
      </c>
      <c r="G159" s="43">
        <v>39944</v>
      </c>
      <c r="H159" s="18" t="str">
        <f t="shared" ca="1" si="0"/>
        <v>Review Application</v>
      </c>
    </row>
    <row r="160" spans="4:8" x14ac:dyDescent="0.25">
      <c r="D160" s="18" t="s">
        <v>71</v>
      </c>
      <c r="E160" s="44">
        <v>36525</v>
      </c>
      <c r="F160" s="42">
        <v>14973</v>
      </c>
      <c r="G160" s="43">
        <v>49012</v>
      </c>
      <c r="H160" s="18" t="str">
        <f t="shared" ca="1" si="0"/>
        <v>Approve Loan</v>
      </c>
    </row>
    <row r="161" spans="4:8" x14ac:dyDescent="0.25">
      <c r="D161" s="18" t="s">
        <v>72</v>
      </c>
      <c r="E161" s="44">
        <v>42189</v>
      </c>
      <c r="F161" s="42">
        <v>14752</v>
      </c>
      <c r="G161" s="43">
        <v>65092</v>
      </c>
      <c r="H161" s="18" t="str">
        <f t="shared" ca="1" si="0"/>
        <v>Review Application</v>
      </c>
    </row>
    <row r="162" spans="4:8" x14ac:dyDescent="0.25">
      <c r="D162" s="18" t="s">
        <v>73</v>
      </c>
      <c r="E162" s="44">
        <v>36176</v>
      </c>
      <c r="F162" s="42">
        <v>6529</v>
      </c>
      <c r="G162" s="43">
        <v>68070</v>
      </c>
      <c r="H162" s="18" t="str">
        <f t="shared" ca="1" si="0"/>
        <v>Approve Loan</v>
      </c>
    </row>
    <row r="163" spans="4:8" x14ac:dyDescent="0.25">
      <c r="D163" s="18" t="s">
        <v>74</v>
      </c>
      <c r="E163" s="44">
        <v>36570</v>
      </c>
      <c r="F163" s="42">
        <v>11964</v>
      </c>
      <c r="G163" s="43">
        <v>58045</v>
      </c>
      <c r="H163" s="18" t="str">
        <f t="shared" ca="1" si="0"/>
        <v>Approve Loan</v>
      </c>
    </row>
    <row r="164" spans="4:8" x14ac:dyDescent="0.25">
      <c r="D164" s="18" t="s">
        <v>75</v>
      </c>
      <c r="E164" s="44">
        <v>36180</v>
      </c>
      <c r="F164" s="42">
        <v>7638</v>
      </c>
      <c r="G164" s="43">
        <v>44619</v>
      </c>
      <c r="H164" s="18" t="str">
        <f t="shared" ca="1" si="0"/>
        <v>Review Application</v>
      </c>
    </row>
    <row r="165" spans="4:8" x14ac:dyDescent="0.25">
      <c r="D165" s="18" t="s">
        <v>76</v>
      </c>
      <c r="E165" s="44">
        <v>36265</v>
      </c>
      <c r="F165" s="42">
        <v>13501</v>
      </c>
      <c r="G165" s="43">
        <v>46253</v>
      </c>
      <c r="H165" s="18" t="str">
        <f t="shared" ca="1" si="0"/>
        <v>Approve Loan</v>
      </c>
    </row>
    <row r="166" spans="4:8" x14ac:dyDescent="0.25">
      <c r="D166" s="18" t="s">
        <v>125</v>
      </c>
      <c r="E166" s="44">
        <v>36107</v>
      </c>
      <c r="F166" s="42">
        <v>5838</v>
      </c>
      <c r="G166" s="43">
        <v>46940</v>
      </c>
      <c r="H166" s="18" t="str">
        <f t="shared" ca="1" si="0"/>
        <v>Review Application</v>
      </c>
    </row>
    <row r="167" spans="4:8" x14ac:dyDescent="0.25">
      <c r="D167" s="18" t="s">
        <v>126</v>
      </c>
      <c r="E167" s="44">
        <v>36536</v>
      </c>
      <c r="F167" s="42">
        <v>10089</v>
      </c>
      <c r="G167" s="43">
        <v>30023</v>
      </c>
      <c r="H167" s="18" t="str">
        <f t="shared" ca="1" si="0"/>
        <v>Approve Loan</v>
      </c>
    </row>
    <row r="168" spans="4:8" x14ac:dyDescent="0.25">
      <c r="D168" s="18" t="s">
        <v>127</v>
      </c>
      <c r="E168" s="44">
        <v>36270</v>
      </c>
      <c r="F168" s="42">
        <v>14751</v>
      </c>
      <c r="G168" s="43">
        <v>75129</v>
      </c>
      <c r="H168" s="18" t="str">
        <f t="shared" ca="1" si="0"/>
        <v>Approve Loan</v>
      </c>
    </row>
    <row r="169" spans="4:8" x14ac:dyDescent="0.25">
      <c r="D169" s="18" t="s">
        <v>128</v>
      </c>
      <c r="E169" s="44">
        <v>36396</v>
      </c>
      <c r="F169" s="42">
        <v>9019</v>
      </c>
      <c r="G169" s="43">
        <v>46880</v>
      </c>
      <c r="H169" s="18" t="str">
        <f t="shared" ca="1" si="0"/>
        <v>Review Application</v>
      </c>
    </row>
    <row r="170" spans="4:8" x14ac:dyDescent="0.25">
      <c r="D170" s="18" t="s">
        <v>129</v>
      </c>
      <c r="E170" s="44">
        <v>36299</v>
      </c>
      <c r="F170" s="42">
        <v>10692</v>
      </c>
      <c r="G170" s="43">
        <v>73978</v>
      </c>
      <c r="H170" s="18" t="str">
        <f t="shared" ca="1" si="0"/>
        <v>Approve Loan</v>
      </c>
    </row>
    <row r="177" spans="4:6" ht="18" thickBot="1" x14ac:dyDescent="0.35">
      <c r="D177" s="35" t="s">
        <v>255</v>
      </c>
    </row>
    <row r="178" spans="4:6" ht="15.75" thickTop="1" x14ac:dyDescent="0.25"/>
    <row r="179" spans="4:6" ht="15.75" thickBot="1" x14ac:dyDescent="0.3">
      <c r="D179" s="58" t="s">
        <v>257</v>
      </c>
    </row>
    <row r="180" spans="4:6" ht="15.75" thickBot="1" x14ac:dyDescent="0.3"/>
    <row r="181" spans="4:6" ht="33.75" thickBot="1" x14ac:dyDescent="0.3">
      <c r="D181" s="32" t="s">
        <v>26</v>
      </c>
      <c r="E181" s="32" t="s">
        <v>137</v>
      </c>
      <c r="F181" s="32" t="s">
        <v>138</v>
      </c>
    </row>
    <row r="182" spans="4:6" x14ac:dyDescent="0.25">
      <c r="D182" s="34" t="s">
        <v>135</v>
      </c>
      <c r="E182" s="34">
        <v>65</v>
      </c>
      <c r="F182" s="34">
        <v>81</v>
      </c>
    </row>
    <row r="183" spans="4:6" x14ac:dyDescent="0.25">
      <c r="D183" s="34" t="s">
        <v>136</v>
      </c>
      <c r="E183" s="34">
        <v>60</v>
      </c>
      <c r="F183" s="34">
        <v>51</v>
      </c>
    </row>
    <row r="184" spans="4:6" x14ac:dyDescent="0.25">
      <c r="D184" s="34" t="s">
        <v>32</v>
      </c>
      <c r="E184" s="34">
        <v>79</v>
      </c>
      <c r="F184" s="34">
        <v>83</v>
      </c>
    </row>
    <row r="185" spans="4:6" x14ac:dyDescent="0.25">
      <c r="D185" s="34" t="s">
        <v>33</v>
      </c>
      <c r="E185" s="34">
        <v>56</v>
      </c>
      <c r="F185" s="34">
        <v>74</v>
      </c>
    </row>
    <row r="186" spans="4:6" x14ac:dyDescent="0.25">
      <c r="D186" s="34" t="s">
        <v>34</v>
      </c>
      <c r="E186" s="34">
        <v>88</v>
      </c>
      <c r="F186" s="34">
        <v>86</v>
      </c>
    </row>
    <row r="187" spans="4:6" x14ac:dyDescent="0.25">
      <c r="D187" s="34" t="s">
        <v>35</v>
      </c>
      <c r="E187" s="34">
        <v>88</v>
      </c>
      <c r="F187" s="34">
        <v>72</v>
      </c>
    </row>
    <row r="188" spans="4:6" x14ac:dyDescent="0.25">
      <c r="D188" s="34" t="s">
        <v>36</v>
      </c>
      <c r="E188" s="34">
        <v>51</v>
      </c>
      <c r="F188" s="34">
        <v>61</v>
      </c>
    </row>
    <row r="189" spans="4:6" x14ac:dyDescent="0.25">
      <c r="D189" s="34" t="s">
        <v>37</v>
      </c>
      <c r="E189" s="34">
        <v>63</v>
      </c>
      <c r="F189" s="34">
        <v>80</v>
      </c>
    </row>
    <row r="190" spans="4:6" x14ac:dyDescent="0.25">
      <c r="D190" s="34" t="s">
        <v>38</v>
      </c>
      <c r="E190" s="34">
        <v>90</v>
      </c>
      <c r="F190" s="34">
        <v>62</v>
      </c>
    </row>
    <row r="191" spans="4:6" x14ac:dyDescent="0.25">
      <c r="D191" s="34" t="s">
        <v>39</v>
      </c>
      <c r="E191" s="34">
        <v>82</v>
      </c>
      <c r="F191" s="34">
        <v>52</v>
      </c>
    </row>
    <row r="192" spans="4:6" x14ac:dyDescent="0.25">
      <c r="D192" s="34" t="s">
        <v>40</v>
      </c>
      <c r="E192" s="34">
        <v>59</v>
      </c>
      <c r="F192" s="34">
        <v>63</v>
      </c>
    </row>
    <row r="193" spans="2:6" x14ac:dyDescent="0.25">
      <c r="D193" s="34" t="s">
        <v>41</v>
      </c>
      <c r="E193" s="34">
        <v>81</v>
      </c>
      <c r="F193" s="34">
        <v>54</v>
      </c>
    </row>
    <row r="194" spans="2:6" x14ac:dyDescent="0.25">
      <c r="D194" s="34" t="s">
        <v>42</v>
      </c>
      <c r="E194" s="34">
        <v>59</v>
      </c>
      <c r="F194" s="34">
        <v>57</v>
      </c>
    </row>
    <row r="197" spans="2:6" x14ac:dyDescent="0.25">
      <c r="B197" s="102" t="s">
        <v>256</v>
      </c>
      <c r="C197" s="103"/>
      <c r="D197" s="61" t="s">
        <v>34</v>
      </c>
      <c r="E197" t="str">
        <f>IF(AND(VLOOKUP(D197,D181:F194,3,0)&gt;AVERAGE(F182:F194),VLOOKUP(D197,D181:F194,2,0)&gt;AVERAGE(E182:E194)),"Keep it up", "Improvement Required")</f>
        <v>Keep it up</v>
      </c>
    </row>
  </sheetData>
  <mergeCells count="5">
    <mergeCell ref="D145:F145"/>
    <mergeCell ref="E147:G147"/>
    <mergeCell ref="D150:F150"/>
    <mergeCell ref="D151:F151"/>
    <mergeCell ref="B197:C197"/>
  </mergeCells>
  <conditionalFormatting sqref="F117:F132">
    <cfRule type="cellIs" dxfId="0" priority="1" operator="equal">
      <formula>"Match"</formula>
    </cfRule>
  </conditionalFormatting>
  <dataValidations count="1">
    <dataValidation type="list" allowBlank="1" showInputMessage="1" showErrorMessage="1" sqref="D197" xr:uid="{6B123D4F-06CC-4D45-82B5-722309CC587B}">
      <formula1>$D$182:$D$194</formula1>
    </dataValidation>
  </dataValidations>
  <pageMargins left="0.7" right="0.7" top="0.75" bottom="0.75" header="0.3" footer="0.3"/>
  <drawing r:id="rId1"/>
  <tableParts count="5">
    <tablePart r:id="rId2"/>
    <tablePart r:id="rId3"/>
    <tablePart r:id="rId4"/>
    <tablePart r:id="rId5"/>
    <tablePart r:id="rId6"/>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F0ED2C-26C9-4E44-B92A-A2FFD2F7808F}">
  <dimension ref="C1:U74"/>
  <sheetViews>
    <sheetView showGridLines="0" showRowColHeaders="0" zoomScale="130" zoomScaleNormal="130" workbookViewId="0">
      <pane ySplit="1" topLeftCell="A2" activePane="bottomLeft" state="frozen"/>
      <selection pane="bottomLeft"/>
    </sheetView>
  </sheetViews>
  <sheetFormatPr defaultRowHeight="15" x14ac:dyDescent="0.25"/>
  <sheetData>
    <row r="1" spans="3:21" s="6" customFormat="1" ht="44.25" customHeight="1" thickBot="1" x14ac:dyDescent="0.3">
      <c r="K1" s="47" t="s">
        <v>231</v>
      </c>
    </row>
    <row r="3" spans="3:21" ht="15" customHeight="1" x14ac:dyDescent="0.25">
      <c r="C3" s="88" t="s">
        <v>233</v>
      </c>
      <c r="D3" s="89"/>
      <c r="E3" s="89"/>
      <c r="F3" s="89"/>
      <c r="G3" s="89"/>
      <c r="H3" s="89"/>
      <c r="I3" s="89"/>
      <c r="J3" s="89"/>
      <c r="K3" s="89"/>
      <c r="L3" s="89"/>
      <c r="M3" s="89"/>
      <c r="N3" s="89"/>
      <c r="O3" s="89"/>
      <c r="P3" s="89"/>
      <c r="Q3" s="89"/>
      <c r="R3" s="89"/>
      <c r="S3" s="89"/>
      <c r="T3" s="89"/>
      <c r="U3" s="90"/>
    </row>
    <row r="4" spans="3:21" ht="15" customHeight="1" x14ac:dyDescent="0.25">
      <c r="C4" s="91"/>
      <c r="D4" s="92"/>
      <c r="E4" s="92"/>
      <c r="F4" s="92"/>
      <c r="G4" s="92"/>
      <c r="H4" s="92"/>
      <c r="I4" s="92"/>
      <c r="J4" s="92"/>
      <c r="K4" s="92"/>
      <c r="L4" s="92"/>
      <c r="M4" s="92"/>
      <c r="N4" s="92"/>
      <c r="O4" s="92"/>
      <c r="P4" s="92"/>
      <c r="Q4" s="92"/>
      <c r="R4" s="92"/>
      <c r="S4" s="92"/>
      <c r="T4" s="92"/>
      <c r="U4" s="93"/>
    </row>
    <row r="5" spans="3:21" ht="15" customHeight="1" x14ac:dyDescent="0.25">
      <c r="C5" s="91"/>
      <c r="D5" s="92"/>
      <c r="E5" s="92"/>
      <c r="F5" s="92"/>
      <c r="G5" s="92"/>
      <c r="H5" s="92"/>
      <c r="I5" s="92"/>
      <c r="J5" s="92"/>
      <c r="K5" s="92"/>
      <c r="L5" s="92"/>
      <c r="M5" s="92"/>
      <c r="N5" s="92"/>
      <c r="O5" s="92"/>
      <c r="P5" s="92"/>
      <c r="Q5" s="92"/>
      <c r="R5" s="92"/>
      <c r="S5" s="92"/>
      <c r="T5" s="92"/>
      <c r="U5" s="93"/>
    </row>
    <row r="6" spans="3:21" ht="15" customHeight="1" x14ac:dyDescent="0.25">
      <c r="C6" s="91"/>
      <c r="D6" s="92"/>
      <c r="E6" s="92"/>
      <c r="F6" s="92"/>
      <c r="G6" s="92"/>
      <c r="H6" s="92"/>
      <c r="I6" s="92"/>
      <c r="J6" s="92"/>
      <c r="K6" s="92"/>
      <c r="L6" s="92"/>
      <c r="M6" s="92"/>
      <c r="N6" s="92"/>
      <c r="O6" s="92"/>
      <c r="P6" s="92"/>
      <c r="Q6" s="92"/>
      <c r="R6" s="92"/>
      <c r="S6" s="92"/>
      <c r="T6" s="92"/>
      <c r="U6" s="93"/>
    </row>
    <row r="7" spans="3:21" ht="15" customHeight="1" x14ac:dyDescent="0.25">
      <c r="C7" s="91"/>
      <c r="D7" s="92"/>
      <c r="E7" s="92"/>
      <c r="F7" s="92"/>
      <c r="G7" s="92"/>
      <c r="H7" s="92"/>
      <c r="I7" s="92"/>
      <c r="J7" s="92"/>
      <c r="K7" s="92"/>
      <c r="L7" s="92"/>
      <c r="M7" s="92"/>
      <c r="N7" s="92"/>
      <c r="O7" s="92"/>
      <c r="P7" s="92"/>
      <c r="Q7" s="92"/>
      <c r="R7" s="92"/>
      <c r="S7" s="92"/>
      <c r="T7" s="92"/>
      <c r="U7" s="93"/>
    </row>
    <row r="8" spans="3:21" ht="15" customHeight="1" x14ac:dyDescent="0.25">
      <c r="C8" s="91"/>
      <c r="D8" s="92"/>
      <c r="E8" s="92"/>
      <c r="F8" s="92"/>
      <c r="G8" s="92"/>
      <c r="H8" s="92"/>
      <c r="I8" s="92"/>
      <c r="J8" s="92"/>
      <c r="K8" s="92"/>
      <c r="L8" s="92"/>
      <c r="M8" s="92"/>
      <c r="N8" s="92"/>
      <c r="O8" s="92"/>
      <c r="P8" s="92"/>
      <c r="Q8" s="92"/>
      <c r="R8" s="92"/>
      <c r="S8" s="92"/>
      <c r="T8" s="92"/>
      <c r="U8" s="93"/>
    </row>
    <row r="9" spans="3:21" ht="15" customHeight="1" x14ac:dyDescent="0.25">
      <c r="C9" s="91"/>
      <c r="D9" s="92"/>
      <c r="E9" s="92"/>
      <c r="F9" s="92"/>
      <c r="G9" s="92"/>
      <c r="H9" s="92"/>
      <c r="I9" s="92"/>
      <c r="J9" s="92"/>
      <c r="K9" s="92"/>
      <c r="L9" s="92"/>
      <c r="M9" s="92"/>
      <c r="N9" s="92"/>
      <c r="O9" s="92"/>
      <c r="P9" s="92"/>
      <c r="Q9" s="92"/>
      <c r="R9" s="92"/>
      <c r="S9" s="92"/>
      <c r="T9" s="92"/>
      <c r="U9" s="93"/>
    </row>
    <row r="10" spans="3:21" ht="15" customHeight="1" x14ac:dyDescent="0.25">
      <c r="C10" s="91"/>
      <c r="D10" s="92"/>
      <c r="E10" s="92"/>
      <c r="F10" s="92"/>
      <c r="G10" s="92"/>
      <c r="H10" s="92"/>
      <c r="I10" s="92"/>
      <c r="J10" s="92"/>
      <c r="K10" s="92"/>
      <c r="L10" s="92"/>
      <c r="M10" s="92"/>
      <c r="N10" s="92"/>
      <c r="O10" s="92"/>
      <c r="P10" s="92"/>
      <c r="Q10" s="92"/>
      <c r="R10" s="92"/>
      <c r="S10" s="92"/>
      <c r="T10" s="92"/>
      <c r="U10" s="93"/>
    </row>
    <row r="11" spans="3:21" ht="15" customHeight="1" x14ac:dyDescent="0.25">
      <c r="C11" s="91"/>
      <c r="D11" s="92"/>
      <c r="E11" s="92"/>
      <c r="F11" s="92"/>
      <c r="G11" s="92"/>
      <c r="H11" s="92"/>
      <c r="I11" s="92"/>
      <c r="J11" s="92"/>
      <c r="K11" s="92"/>
      <c r="L11" s="92"/>
      <c r="M11" s="92"/>
      <c r="N11" s="92"/>
      <c r="O11" s="92"/>
      <c r="P11" s="92"/>
      <c r="Q11" s="92"/>
      <c r="R11" s="92"/>
      <c r="S11" s="92"/>
      <c r="T11" s="92"/>
      <c r="U11" s="93"/>
    </row>
    <row r="12" spans="3:21" ht="15" customHeight="1" x14ac:dyDescent="0.25">
      <c r="C12" s="91"/>
      <c r="D12" s="92"/>
      <c r="E12" s="92"/>
      <c r="F12" s="92"/>
      <c r="G12" s="92"/>
      <c r="H12" s="92"/>
      <c r="I12" s="92"/>
      <c r="J12" s="92"/>
      <c r="K12" s="92"/>
      <c r="L12" s="92"/>
      <c r="M12" s="92"/>
      <c r="N12" s="92"/>
      <c r="O12" s="92"/>
      <c r="P12" s="92"/>
      <c r="Q12" s="92"/>
      <c r="R12" s="92"/>
      <c r="S12" s="92"/>
      <c r="T12" s="92"/>
      <c r="U12" s="93"/>
    </row>
    <row r="13" spans="3:21" ht="15.75" customHeight="1" x14ac:dyDescent="0.25">
      <c r="C13" s="91"/>
      <c r="D13" s="92"/>
      <c r="E13" s="92"/>
      <c r="F13" s="92"/>
      <c r="G13" s="92"/>
      <c r="H13" s="92"/>
      <c r="I13" s="92"/>
      <c r="J13" s="92"/>
      <c r="K13" s="92"/>
      <c r="L13" s="92"/>
      <c r="M13" s="92"/>
      <c r="N13" s="92"/>
      <c r="O13" s="92"/>
      <c r="P13" s="92"/>
      <c r="Q13" s="92"/>
      <c r="R13" s="92"/>
      <c r="S13" s="92"/>
      <c r="T13" s="92"/>
      <c r="U13" s="93"/>
    </row>
    <row r="14" spans="3:21" ht="15" customHeight="1" x14ac:dyDescent="0.25">
      <c r="C14" s="91"/>
      <c r="D14" s="92"/>
      <c r="E14" s="92"/>
      <c r="F14" s="92"/>
      <c r="G14" s="92"/>
      <c r="H14" s="92"/>
      <c r="I14" s="92"/>
      <c r="J14" s="92"/>
      <c r="K14" s="92"/>
      <c r="L14" s="92"/>
      <c r="M14" s="92"/>
      <c r="N14" s="92"/>
      <c r="O14" s="92"/>
      <c r="P14" s="92"/>
      <c r="Q14" s="92"/>
      <c r="R14" s="92"/>
      <c r="S14" s="92"/>
      <c r="T14" s="92"/>
      <c r="U14" s="93"/>
    </row>
    <row r="15" spans="3:21" ht="15" customHeight="1" x14ac:dyDescent="0.25">
      <c r="C15" s="91"/>
      <c r="D15" s="92"/>
      <c r="E15" s="92"/>
      <c r="F15" s="92"/>
      <c r="G15" s="92"/>
      <c r="H15" s="92"/>
      <c r="I15" s="92"/>
      <c r="J15" s="92"/>
      <c r="K15" s="92"/>
      <c r="L15" s="92"/>
      <c r="M15" s="92"/>
      <c r="N15" s="92"/>
      <c r="O15" s="92"/>
      <c r="P15" s="92"/>
      <c r="Q15" s="92"/>
      <c r="R15" s="92"/>
      <c r="S15" s="92"/>
      <c r="T15" s="92"/>
      <c r="U15" s="93"/>
    </row>
    <row r="16" spans="3:21" ht="15" customHeight="1" x14ac:dyDescent="0.25">
      <c r="C16" s="91"/>
      <c r="D16" s="92"/>
      <c r="E16" s="92"/>
      <c r="F16" s="92"/>
      <c r="G16" s="92"/>
      <c r="H16" s="92"/>
      <c r="I16" s="92"/>
      <c r="J16" s="92"/>
      <c r="K16" s="92"/>
      <c r="L16" s="92"/>
      <c r="M16" s="92"/>
      <c r="N16" s="92"/>
      <c r="O16" s="92"/>
      <c r="P16" s="92"/>
      <c r="Q16" s="92"/>
      <c r="R16" s="92"/>
      <c r="S16" s="92"/>
      <c r="T16" s="92"/>
      <c r="U16" s="93"/>
    </row>
    <row r="17" spans="3:21" ht="15" customHeight="1" x14ac:dyDescent="0.25">
      <c r="C17" s="91"/>
      <c r="D17" s="92"/>
      <c r="E17" s="92"/>
      <c r="F17" s="92"/>
      <c r="G17" s="92"/>
      <c r="H17" s="92"/>
      <c r="I17" s="92"/>
      <c r="J17" s="92"/>
      <c r="K17" s="92"/>
      <c r="L17" s="92"/>
      <c r="M17" s="92"/>
      <c r="N17" s="92"/>
      <c r="O17" s="92"/>
      <c r="P17" s="92"/>
      <c r="Q17" s="92"/>
      <c r="R17" s="92"/>
      <c r="S17" s="92"/>
      <c r="T17" s="92"/>
      <c r="U17" s="93"/>
    </row>
    <row r="18" spans="3:21" ht="15" customHeight="1" x14ac:dyDescent="0.25">
      <c r="C18" s="91"/>
      <c r="D18" s="92"/>
      <c r="E18" s="92"/>
      <c r="F18" s="92"/>
      <c r="G18" s="92"/>
      <c r="H18" s="92"/>
      <c r="I18" s="92"/>
      <c r="J18" s="92"/>
      <c r="K18" s="92"/>
      <c r="L18" s="92"/>
      <c r="M18" s="92"/>
      <c r="N18" s="92"/>
      <c r="O18" s="92"/>
      <c r="P18" s="92"/>
      <c r="Q18" s="92"/>
      <c r="R18" s="92"/>
      <c r="S18" s="92"/>
      <c r="T18" s="92"/>
      <c r="U18" s="93"/>
    </row>
    <row r="19" spans="3:21" ht="15" customHeight="1" x14ac:dyDescent="0.25">
      <c r="C19" s="91"/>
      <c r="D19" s="92"/>
      <c r="E19" s="92"/>
      <c r="F19" s="92"/>
      <c r="G19" s="92"/>
      <c r="H19" s="92"/>
      <c r="I19" s="92"/>
      <c r="J19" s="92"/>
      <c r="K19" s="92"/>
      <c r="L19" s="92"/>
      <c r="M19" s="92"/>
      <c r="N19" s="92"/>
      <c r="O19" s="92"/>
      <c r="P19" s="92"/>
      <c r="Q19" s="92"/>
      <c r="R19" s="92"/>
      <c r="S19" s="92"/>
      <c r="T19" s="92"/>
      <c r="U19" s="93"/>
    </row>
    <row r="20" spans="3:21" ht="15" customHeight="1" x14ac:dyDescent="0.25">
      <c r="C20" s="91"/>
      <c r="D20" s="92"/>
      <c r="E20" s="92"/>
      <c r="F20" s="92"/>
      <c r="G20" s="92"/>
      <c r="H20" s="92"/>
      <c r="I20" s="92"/>
      <c r="J20" s="92"/>
      <c r="K20" s="92"/>
      <c r="L20" s="92"/>
      <c r="M20" s="92"/>
      <c r="N20" s="92"/>
      <c r="O20" s="92"/>
      <c r="P20" s="92"/>
      <c r="Q20" s="92"/>
      <c r="R20" s="92"/>
      <c r="S20" s="92"/>
      <c r="T20" s="92"/>
      <c r="U20" s="93"/>
    </row>
    <row r="21" spans="3:21" ht="15" customHeight="1" x14ac:dyDescent="0.25">
      <c r="C21" s="91"/>
      <c r="D21" s="92"/>
      <c r="E21" s="92"/>
      <c r="F21" s="92"/>
      <c r="G21" s="92"/>
      <c r="H21" s="92"/>
      <c r="I21" s="92"/>
      <c r="J21" s="92"/>
      <c r="K21" s="92"/>
      <c r="L21" s="92"/>
      <c r="M21" s="92"/>
      <c r="N21" s="92"/>
      <c r="O21" s="92"/>
      <c r="P21" s="92"/>
      <c r="Q21" s="92"/>
      <c r="R21" s="92"/>
      <c r="S21" s="92"/>
      <c r="T21" s="92"/>
      <c r="U21" s="93"/>
    </row>
    <row r="22" spans="3:21" ht="15" customHeight="1" x14ac:dyDescent="0.25">
      <c r="C22" s="91"/>
      <c r="D22" s="92"/>
      <c r="E22" s="92"/>
      <c r="F22" s="92"/>
      <c r="G22" s="92"/>
      <c r="H22" s="92"/>
      <c r="I22" s="92"/>
      <c r="J22" s="92"/>
      <c r="K22" s="92"/>
      <c r="L22" s="92"/>
      <c r="M22" s="92"/>
      <c r="N22" s="92"/>
      <c r="O22" s="92"/>
      <c r="P22" s="92"/>
      <c r="Q22" s="92"/>
      <c r="R22" s="92"/>
      <c r="S22" s="92"/>
      <c r="T22" s="92"/>
      <c r="U22" s="93"/>
    </row>
    <row r="23" spans="3:21" ht="15" customHeight="1" x14ac:dyDescent="0.25">
      <c r="C23" s="91"/>
      <c r="D23" s="92"/>
      <c r="E23" s="92"/>
      <c r="F23" s="92"/>
      <c r="G23" s="92"/>
      <c r="H23" s="92"/>
      <c r="I23" s="92"/>
      <c r="J23" s="92"/>
      <c r="K23" s="92"/>
      <c r="L23" s="92"/>
      <c r="M23" s="92"/>
      <c r="N23" s="92"/>
      <c r="O23" s="92"/>
      <c r="P23" s="92"/>
      <c r="Q23" s="92"/>
      <c r="R23" s="92"/>
      <c r="S23" s="92"/>
      <c r="T23" s="92"/>
      <c r="U23" s="93"/>
    </row>
    <row r="24" spans="3:21" ht="15" customHeight="1" x14ac:dyDescent="0.25">
      <c r="C24" s="91"/>
      <c r="D24" s="92"/>
      <c r="E24" s="92"/>
      <c r="F24" s="92"/>
      <c r="G24" s="92"/>
      <c r="H24" s="92"/>
      <c r="I24" s="92"/>
      <c r="J24" s="92"/>
      <c r="K24" s="92"/>
      <c r="L24" s="92"/>
      <c r="M24" s="92"/>
      <c r="N24" s="92"/>
      <c r="O24" s="92"/>
      <c r="P24" s="92"/>
      <c r="Q24" s="92"/>
      <c r="R24" s="92"/>
      <c r="S24" s="92"/>
      <c r="T24" s="92"/>
      <c r="U24" s="93"/>
    </row>
    <row r="25" spans="3:21" ht="15" customHeight="1" x14ac:dyDescent="0.25">
      <c r="C25" s="91"/>
      <c r="D25" s="92"/>
      <c r="E25" s="92"/>
      <c r="F25" s="92"/>
      <c r="G25" s="92"/>
      <c r="H25" s="92"/>
      <c r="I25" s="92"/>
      <c r="J25" s="92"/>
      <c r="K25" s="92"/>
      <c r="L25" s="92"/>
      <c r="M25" s="92"/>
      <c r="N25" s="92"/>
      <c r="O25" s="92"/>
      <c r="P25" s="92"/>
      <c r="Q25" s="92"/>
      <c r="R25" s="92"/>
      <c r="S25" s="92"/>
      <c r="T25" s="92"/>
      <c r="U25" s="93"/>
    </row>
    <row r="26" spans="3:21" ht="15" customHeight="1" x14ac:dyDescent="0.25">
      <c r="C26" s="91"/>
      <c r="D26" s="92"/>
      <c r="E26" s="92"/>
      <c r="F26" s="92"/>
      <c r="G26" s="92"/>
      <c r="H26" s="92"/>
      <c r="I26" s="92"/>
      <c r="J26" s="92"/>
      <c r="K26" s="92"/>
      <c r="L26" s="92"/>
      <c r="M26" s="92"/>
      <c r="N26" s="92"/>
      <c r="O26" s="92"/>
      <c r="P26" s="92"/>
      <c r="Q26" s="92"/>
      <c r="R26" s="92"/>
      <c r="S26" s="92"/>
      <c r="T26" s="92"/>
      <c r="U26" s="93"/>
    </row>
    <row r="27" spans="3:21" ht="15" customHeight="1" x14ac:dyDescent="0.25">
      <c r="C27" s="91"/>
      <c r="D27" s="92"/>
      <c r="E27" s="92"/>
      <c r="F27" s="92"/>
      <c r="G27" s="92"/>
      <c r="H27" s="92"/>
      <c r="I27" s="92"/>
      <c r="J27" s="92"/>
      <c r="K27" s="92"/>
      <c r="L27" s="92"/>
      <c r="M27" s="92"/>
      <c r="N27" s="92"/>
      <c r="O27" s="92"/>
      <c r="P27" s="92"/>
      <c r="Q27" s="92"/>
      <c r="R27" s="92"/>
      <c r="S27" s="92"/>
      <c r="T27" s="92"/>
      <c r="U27" s="93"/>
    </row>
    <row r="28" spans="3:21" ht="15" customHeight="1" x14ac:dyDescent="0.25">
      <c r="C28" s="91"/>
      <c r="D28" s="92"/>
      <c r="E28" s="92"/>
      <c r="F28" s="92"/>
      <c r="G28" s="92"/>
      <c r="H28" s="92"/>
      <c r="I28" s="92"/>
      <c r="J28" s="92"/>
      <c r="K28" s="92"/>
      <c r="L28" s="92"/>
      <c r="M28" s="92"/>
      <c r="N28" s="92"/>
      <c r="O28" s="92"/>
      <c r="P28" s="92"/>
      <c r="Q28" s="92"/>
      <c r="R28" s="92"/>
      <c r="S28" s="92"/>
      <c r="T28" s="92"/>
      <c r="U28" s="93"/>
    </row>
    <row r="29" spans="3:21" ht="15" customHeight="1" x14ac:dyDescent="0.25">
      <c r="C29" s="91"/>
      <c r="D29" s="92"/>
      <c r="E29" s="92"/>
      <c r="F29" s="92"/>
      <c r="G29" s="92"/>
      <c r="H29" s="92"/>
      <c r="I29" s="92"/>
      <c r="J29" s="92"/>
      <c r="K29" s="92"/>
      <c r="L29" s="92"/>
      <c r="M29" s="92"/>
      <c r="N29" s="92"/>
      <c r="O29" s="92"/>
      <c r="P29" s="92"/>
      <c r="Q29" s="92"/>
      <c r="R29" s="92"/>
      <c r="S29" s="92"/>
      <c r="T29" s="92"/>
      <c r="U29" s="93"/>
    </row>
    <row r="30" spans="3:21" ht="15" customHeight="1" x14ac:dyDescent="0.25">
      <c r="C30" s="91"/>
      <c r="D30" s="92"/>
      <c r="E30" s="92"/>
      <c r="F30" s="92"/>
      <c r="G30" s="92"/>
      <c r="H30" s="92"/>
      <c r="I30" s="92"/>
      <c r="J30" s="92"/>
      <c r="K30" s="92"/>
      <c r="L30" s="92"/>
      <c r="M30" s="92"/>
      <c r="N30" s="92"/>
      <c r="O30" s="92"/>
      <c r="P30" s="92"/>
      <c r="Q30" s="92"/>
      <c r="R30" s="92"/>
      <c r="S30" s="92"/>
      <c r="T30" s="92"/>
      <c r="U30" s="93"/>
    </row>
    <row r="31" spans="3:21" ht="15" customHeight="1" x14ac:dyDescent="0.25">
      <c r="C31" s="91"/>
      <c r="D31" s="92"/>
      <c r="E31" s="92"/>
      <c r="F31" s="92"/>
      <c r="G31" s="92"/>
      <c r="H31" s="92"/>
      <c r="I31" s="92"/>
      <c r="J31" s="92"/>
      <c r="K31" s="92"/>
      <c r="L31" s="92"/>
      <c r="M31" s="92"/>
      <c r="N31" s="92"/>
      <c r="O31" s="92"/>
      <c r="P31" s="92"/>
      <c r="Q31" s="92"/>
      <c r="R31" s="92"/>
      <c r="S31" s="92"/>
      <c r="T31" s="92"/>
      <c r="U31" s="93"/>
    </row>
    <row r="32" spans="3:21" ht="15" customHeight="1" x14ac:dyDescent="0.25">
      <c r="C32" s="91"/>
      <c r="D32" s="92"/>
      <c r="E32" s="92"/>
      <c r="F32" s="92"/>
      <c r="G32" s="92"/>
      <c r="H32" s="92"/>
      <c r="I32" s="92"/>
      <c r="J32" s="92"/>
      <c r="K32" s="92"/>
      <c r="L32" s="92"/>
      <c r="M32" s="92"/>
      <c r="N32" s="92"/>
      <c r="O32" s="92"/>
      <c r="P32" s="92"/>
      <c r="Q32" s="92"/>
      <c r="R32" s="92"/>
      <c r="S32" s="92"/>
      <c r="T32" s="92"/>
      <c r="U32" s="93"/>
    </row>
    <row r="33" spans="3:21" ht="15" customHeight="1" x14ac:dyDescent="0.25">
      <c r="C33" s="91"/>
      <c r="D33" s="92"/>
      <c r="E33" s="92"/>
      <c r="F33" s="92"/>
      <c r="G33" s="92"/>
      <c r="H33" s="92"/>
      <c r="I33" s="92"/>
      <c r="J33" s="92"/>
      <c r="K33" s="92"/>
      <c r="L33" s="92"/>
      <c r="M33" s="92"/>
      <c r="N33" s="92"/>
      <c r="O33" s="92"/>
      <c r="P33" s="92"/>
      <c r="Q33" s="92"/>
      <c r="R33" s="92"/>
      <c r="S33" s="92"/>
      <c r="T33" s="92"/>
      <c r="U33" s="93"/>
    </row>
    <row r="34" spans="3:21" ht="15" customHeight="1" x14ac:dyDescent="0.25">
      <c r="C34" s="91"/>
      <c r="D34" s="92"/>
      <c r="E34" s="92"/>
      <c r="F34" s="92"/>
      <c r="G34" s="92"/>
      <c r="H34" s="92"/>
      <c r="I34" s="92"/>
      <c r="J34" s="92"/>
      <c r="K34" s="92"/>
      <c r="L34" s="92"/>
      <c r="M34" s="92"/>
      <c r="N34" s="92"/>
      <c r="O34" s="92"/>
      <c r="P34" s="92"/>
      <c r="Q34" s="92"/>
      <c r="R34" s="92"/>
      <c r="S34" s="92"/>
      <c r="T34" s="92"/>
      <c r="U34" s="93"/>
    </row>
    <row r="35" spans="3:21" ht="15" customHeight="1" x14ac:dyDescent="0.25">
      <c r="C35" s="91"/>
      <c r="D35" s="92"/>
      <c r="E35" s="92"/>
      <c r="F35" s="92"/>
      <c r="G35" s="92"/>
      <c r="H35" s="92"/>
      <c r="I35" s="92"/>
      <c r="J35" s="92"/>
      <c r="K35" s="92"/>
      <c r="L35" s="92"/>
      <c r="M35" s="92"/>
      <c r="N35" s="92"/>
      <c r="O35" s="92"/>
      <c r="P35" s="92"/>
      <c r="Q35" s="92"/>
      <c r="R35" s="92"/>
      <c r="S35" s="92"/>
      <c r="T35" s="92"/>
      <c r="U35" s="93"/>
    </row>
    <row r="36" spans="3:21" ht="15" customHeight="1" x14ac:dyDescent="0.25">
      <c r="C36" s="91"/>
      <c r="D36" s="92"/>
      <c r="E36" s="92"/>
      <c r="F36" s="92"/>
      <c r="G36" s="92"/>
      <c r="H36" s="92"/>
      <c r="I36" s="92"/>
      <c r="J36" s="92"/>
      <c r="K36" s="92"/>
      <c r="L36" s="92"/>
      <c r="M36" s="92"/>
      <c r="N36" s="92"/>
      <c r="O36" s="92"/>
      <c r="P36" s="92"/>
      <c r="Q36" s="92"/>
      <c r="R36" s="92"/>
      <c r="S36" s="92"/>
      <c r="T36" s="92"/>
      <c r="U36" s="93"/>
    </row>
    <row r="37" spans="3:21" ht="15" customHeight="1" x14ac:dyDescent="0.25">
      <c r="C37" s="91"/>
      <c r="D37" s="92"/>
      <c r="E37" s="92"/>
      <c r="F37" s="92"/>
      <c r="G37" s="92"/>
      <c r="H37" s="92"/>
      <c r="I37" s="92"/>
      <c r="J37" s="92"/>
      <c r="K37" s="92"/>
      <c r="L37" s="92"/>
      <c r="M37" s="92"/>
      <c r="N37" s="92"/>
      <c r="O37" s="92"/>
      <c r="P37" s="92"/>
      <c r="Q37" s="92"/>
      <c r="R37" s="92"/>
      <c r="S37" s="92"/>
      <c r="T37" s="92"/>
      <c r="U37" s="93"/>
    </row>
    <row r="38" spans="3:21" ht="15" customHeight="1" x14ac:dyDescent="0.25">
      <c r="C38" s="91"/>
      <c r="D38" s="92"/>
      <c r="E38" s="92"/>
      <c r="F38" s="92"/>
      <c r="G38" s="92"/>
      <c r="H38" s="92"/>
      <c r="I38" s="92"/>
      <c r="J38" s="92"/>
      <c r="K38" s="92"/>
      <c r="L38" s="92"/>
      <c r="M38" s="92"/>
      <c r="N38" s="92"/>
      <c r="O38" s="92"/>
      <c r="P38" s="92"/>
      <c r="Q38" s="92"/>
      <c r="R38" s="92"/>
      <c r="S38" s="92"/>
      <c r="T38" s="92"/>
      <c r="U38" s="93"/>
    </row>
    <row r="39" spans="3:21" ht="15" customHeight="1" x14ac:dyDescent="0.25">
      <c r="C39" s="91"/>
      <c r="D39" s="92"/>
      <c r="E39" s="92"/>
      <c r="F39" s="92"/>
      <c r="G39" s="92"/>
      <c r="H39" s="92"/>
      <c r="I39" s="92"/>
      <c r="J39" s="92"/>
      <c r="K39" s="92"/>
      <c r="L39" s="92"/>
      <c r="M39" s="92"/>
      <c r="N39" s="92"/>
      <c r="O39" s="92"/>
      <c r="P39" s="92"/>
      <c r="Q39" s="92"/>
      <c r="R39" s="92"/>
      <c r="S39" s="92"/>
      <c r="T39" s="92"/>
      <c r="U39" s="93"/>
    </row>
    <row r="40" spans="3:21" ht="15" customHeight="1" x14ac:dyDescent="0.25">
      <c r="C40" s="91"/>
      <c r="D40" s="92"/>
      <c r="E40" s="92"/>
      <c r="F40" s="92"/>
      <c r="G40" s="92"/>
      <c r="H40" s="92"/>
      <c r="I40" s="92"/>
      <c r="J40" s="92"/>
      <c r="K40" s="92"/>
      <c r="L40" s="92"/>
      <c r="M40" s="92"/>
      <c r="N40" s="92"/>
      <c r="O40" s="92"/>
      <c r="P40" s="92"/>
      <c r="Q40" s="92"/>
      <c r="R40" s="92"/>
      <c r="S40" s="92"/>
      <c r="T40" s="92"/>
      <c r="U40" s="93"/>
    </row>
    <row r="41" spans="3:21" ht="15" customHeight="1" x14ac:dyDescent="0.25">
      <c r="C41" s="91"/>
      <c r="D41" s="92"/>
      <c r="E41" s="92"/>
      <c r="F41" s="92"/>
      <c r="G41" s="92"/>
      <c r="H41" s="92"/>
      <c r="I41" s="92"/>
      <c r="J41" s="92"/>
      <c r="K41" s="92"/>
      <c r="L41" s="92"/>
      <c r="M41" s="92"/>
      <c r="N41" s="92"/>
      <c r="O41" s="92"/>
      <c r="P41" s="92"/>
      <c r="Q41" s="92"/>
      <c r="R41" s="92"/>
      <c r="S41" s="92"/>
      <c r="T41" s="92"/>
      <c r="U41" s="93"/>
    </row>
    <row r="42" spans="3:21" ht="15" customHeight="1" x14ac:dyDescent="0.25">
      <c r="C42" s="91"/>
      <c r="D42" s="92"/>
      <c r="E42" s="92"/>
      <c r="F42" s="92"/>
      <c r="G42" s="92"/>
      <c r="H42" s="92"/>
      <c r="I42" s="92"/>
      <c r="J42" s="92"/>
      <c r="K42" s="92"/>
      <c r="L42" s="92"/>
      <c r="M42" s="92"/>
      <c r="N42" s="92"/>
      <c r="O42" s="92"/>
      <c r="P42" s="92"/>
      <c r="Q42" s="92"/>
      <c r="R42" s="92"/>
      <c r="S42" s="92"/>
      <c r="T42" s="92"/>
      <c r="U42" s="93"/>
    </row>
    <row r="43" spans="3:21" ht="15" customHeight="1" x14ac:dyDescent="0.25">
      <c r="C43" s="91"/>
      <c r="D43" s="92"/>
      <c r="E43" s="92"/>
      <c r="F43" s="92"/>
      <c r="G43" s="92"/>
      <c r="H43" s="92"/>
      <c r="I43" s="92"/>
      <c r="J43" s="92"/>
      <c r="K43" s="92"/>
      <c r="L43" s="92"/>
      <c r="M43" s="92"/>
      <c r="N43" s="92"/>
      <c r="O43" s="92"/>
      <c r="P43" s="92"/>
      <c r="Q43" s="92"/>
      <c r="R43" s="92"/>
      <c r="S43" s="92"/>
      <c r="T43" s="92"/>
      <c r="U43" s="93"/>
    </row>
    <row r="44" spans="3:21" ht="15" customHeight="1" x14ac:dyDescent="0.25">
      <c r="C44" s="91"/>
      <c r="D44" s="92"/>
      <c r="E44" s="92"/>
      <c r="F44" s="92"/>
      <c r="G44" s="92"/>
      <c r="H44" s="92"/>
      <c r="I44" s="92"/>
      <c r="J44" s="92"/>
      <c r="K44" s="92"/>
      <c r="L44" s="92"/>
      <c r="M44" s="92"/>
      <c r="N44" s="92"/>
      <c r="O44" s="92"/>
      <c r="P44" s="92"/>
      <c r="Q44" s="92"/>
      <c r="R44" s="92"/>
      <c r="S44" s="92"/>
      <c r="T44" s="92"/>
      <c r="U44" s="93"/>
    </row>
    <row r="45" spans="3:21" ht="15" customHeight="1" x14ac:dyDescent="0.25">
      <c r="C45" s="91"/>
      <c r="D45" s="92"/>
      <c r="E45" s="92"/>
      <c r="F45" s="92"/>
      <c r="G45" s="92"/>
      <c r="H45" s="92"/>
      <c r="I45" s="92"/>
      <c r="J45" s="92"/>
      <c r="K45" s="92"/>
      <c r="L45" s="92"/>
      <c r="M45" s="92"/>
      <c r="N45" s="92"/>
      <c r="O45" s="92"/>
      <c r="P45" s="92"/>
      <c r="Q45" s="92"/>
      <c r="R45" s="92"/>
      <c r="S45" s="92"/>
      <c r="T45" s="92"/>
      <c r="U45" s="93"/>
    </row>
    <row r="46" spans="3:21" ht="15" customHeight="1" x14ac:dyDescent="0.25">
      <c r="C46" s="91"/>
      <c r="D46" s="92"/>
      <c r="E46" s="92"/>
      <c r="F46" s="92"/>
      <c r="G46" s="92"/>
      <c r="H46" s="92"/>
      <c r="I46" s="92"/>
      <c r="J46" s="92"/>
      <c r="K46" s="92"/>
      <c r="L46" s="92"/>
      <c r="M46" s="92"/>
      <c r="N46" s="92"/>
      <c r="O46" s="92"/>
      <c r="P46" s="92"/>
      <c r="Q46" s="92"/>
      <c r="R46" s="92"/>
      <c r="S46" s="92"/>
      <c r="T46" s="92"/>
      <c r="U46" s="93"/>
    </row>
    <row r="47" spans="3:21" ht="15" customHeight="1" x14ac:dyDescent="0.25">
      <c r="C47" s="91"/>
      <c r="D47" s="92"/>
      <c r="E47" s="92"/>
      <c r="F47" s="92"/>
      <c r="G47" s="92"/>
      <c r="H47" s="92"/>
      <c r="I47" s="92"/>
      <c r="J47" s="92"/>
      <c r="K47" s="92"/>
      <c r="L47" s="92"/>
      <c r="M47" s="92"/>
      <c r="N47" s="92"/>
      <c r="O47" s="92"/>
      <c r="P47" s="92"/>
      <c r="Q47" s="92"/>
      <c r="R47" s="92"/>
      <c r="S47" s="92"/>
      <c r="T47" s="92"/>
      <c r="U47" s="93"/>
    </row>
    <row r="48" spans="3:21" ht="15" customHeight="1" x14ac:dyDescent="0.25">
      <c r="C48" s="91"/>
      <c r="D48" s="92"/>
      <c r="E48" s="92"/>
      <c r="F48" s="92"/>
      <c r="G48" s="92"/>
      <c r="H48" s="92"/>
      <c r="I48" s="92"/>
      <c r="J48" s="92"/>
      <c r="K48" s="92"/>
      <c r="L48" s="92"/>
      <c r="M48" s="92"/>
      <c r="N48" s="92"/>
      <c r="O48" s="92"/>
      <c r="P48" s="92"/>
      <c r="Q48" s="92"/>
      <c r="R48" s="92"/>
      <c r="S48" s="92"/>
      <c r="T48" s="92"/>
      <c r="U48" s="93"/>
    </row>
    <row r="49" spans="3:21" ht="15" customHeight="1" x14ac:dyDescent="0.25">
      <c r="C49" s="91"/>
      <c r="D49" s="92"/>
      <c r="E49" s="92"/>
      <c r="F49" s="92"/>
      <c r="G49" s="92"/>
      <c r="H49" s="92"/>
      <c r="I49" s="92"/>
      <c r="J49" s="92"/>
      <c r="K49" s="92"/>
      <c r="L49" s="92"/>
      <c r="M49" s="92"/>
      <c r="N49" s="92"/>
      <c r="O49" s="92"/>
      <c r="P49" s="92"/>
      <c r="Q49" s="92"/>
      <c r="R49" s="92"/>
      <c r="S49" s="92"/>
      <c r="T49" s="92"/>
      <c r="U49" s="93"/>
    </row>
    <row r="50" spans="3:21" ht="15" customHeight="1" x14ac:dyDescent="0.25">
      <c r="C50" s="91"/>
      <c r="D50" s="92"/>
      <c r="E50" s="92"/>
      <c r="F50" s="92"/>
      <c r="G50" s="92"/>
      <c r="H50" s="92"/>
      <c r="I50" s="92"/>
      <c r="J50" s="92"/>
      <c r="K50" s="92"/>
      <c r="L50" s="92"/>
      <c r="M50" s="92"/>
      <c r="N50" s="92"/>
      <c r="O50" s="92"/>
      <c r="P50" s="92"/>
      <c r="Q50" s="92"/>
      <c r="R50" s="92"/>
      <c r="S50" s="92"/>
      <c r="T50" s="92"/>
      <c r="U50" s="93"/>
    </row>
    <row r="51" spans="3:21" ht="15" customHeight="1" x14ac:dyDescent="0.25">
      <c r="C51" s="91"/>
      <c r="D51" s="92"/>
      <c r="E51" s="92"/>
      <c r="F51" s="92"/>
      <c r="G51" s="92"/>
      <c r="H51" s="92"/>
      <c r="I51" s="92"/>
      <c r="J51" s="92"/>
      <c r="K51" s="92"/>
      <c r="L51" s="92"/>
      <c r="M51" s="92"/>
      <c r="N51" s="92"/>
      <c r="O51" s="92"/>
      <c r="P51" s="92"/>
      <c r="Q51" s="92"/>
      <c r="R51" s="92"/>
      <c r="S51" s="92"/>
      <c r="T51" s="92"/>
      <c r="U51" s="93"/>
    </row>
    <row r="52" spans="3:21" ht="15" customHeight="1" x14ac:dyDescent="0.25">
      <c r="C52" s="91"/>
      <c r="D52" s="92"/>
      <c r="E52" s="92"/>
      <c r="F52" s="92"/>
      <c r="G52" s="92"/>
      <c r="H52" s="92"/>
      <c r="I52" s="92"/>
      <c r="J52" s="92"/>
      <c r="K52" s="92"/>
      <c r="L52" s="92"/>
      <c r="M52" s="92"/>
      <c r="N52" s="92"/>
      <c r="O52" s="92"/>
      <c r="P52" s="92"/>
      <c r="Q52" s="92"/>
      <c r="R52" s="92"/>
      <c r="S52" s="92"/>
      <c r="T52" s="92"/>
      <c r="U52" s="93"/>
    </row>
    <row r="53" spans="3:21" ht="15" customHeight="1" x14ac:dyDescent="0.25">
      <c r="C53" s="91"/>
      <c r="D53" s="92"/>
      <c r="E53" s="92"/>
      <c r="F53" s="92"/>
      <c r="G53" s="92"/>
      <c r="H53" s="92"/>
      <c r="I53" s="92"/>
      <c r="J53" s="92"/>
      <c r="K53" s="92"/>
      <c r="L53" s="92"/>
      <c r="M53" s="92"/>
      <c r="N53" s="92"/>
      <c r="O53" s="92"/>
      <c r="P53" s="92"/>
      <c r="Q53" s="92"/>
      <c r="R53" s="92"/>
      <c r="S53" s="92"/>
      <c r="T53" s="92"/>
      <c r="U53" s="93"/>
    </row>
    <row r="54" spans="3:21" ht="15" customHeight="1" x14ac:dyDescent="0.25">
      <c r="C54" s="91"/>
      <c r="D54" s="92"/>
      <c r="E54" s="92"/>
      <c r="F54" s="92"/>
      <c r="G54" s="92"/>
      <c r="H54" s="92"/>
      <c r="I54" s="92"/>
      <c r="J54" s="92"/>
      <c r="K54" s="92"/>
      <c r="L54" s="92"/>
      <c r="M54" s="92"/>
      <c r="N54" s="92"/>
      <c r="O54" s="92"/>
      <c r="P54" s="92"/>
      <c r="Q54" s="92"/>
      <c r="R54" s="92"/>
      <c r="S54" s="92"/>
      <c r="T54" s="92"/>
      <c r="U54" s="93"/>
    </row>
    <row r="55" spans="3:21" ht="15" customHeight="1" x14ac:dyDescent="0.25">
      <c r="C55" s="91"/>
      <c r="D55" s="92"/>
      <c r="E55" s="92"/>
      <c r="F55" s="92"/>
      <c r="G55" s="92"/>
      <c r="H55" s="92"/>
      <c r="I55" s="92"/>
      <c r="J55" s="92"/>
      <c r="K55" s="92"/>
      <c r="L55" s="92"/>
      <c r="M55" s="92"/>
      <c r="N55" s="92"/>
      <c r="O55" s="92"/>
      <c r="P55" s="92"/>
      <c r="Q55" s="92"/>
      <c r="R55" s="92"/>
      <c r="S55" s="92"/>
      <c r="T55" s="92"/>
      <c r="U55" s="93"/>
    </row>
    <row r="56" spans="3:21" ht="15" customHeight="1" x14ac:dyDescent="0.25">
      <c r="C56" s="91"/>
      <c r="D56" s="92"/>
      <c r="E56" s="92"/>
      <c r="F56" s="92"/>
      <c r="G56" s="92"/>
      <c r="H56" s="92"/>
      <c r="I56" s="92"/>
      <c r="J56" s="92"/>
      <c r="K56" s="92"/>
      <c r="L56" s="92"/>
      <c r="M56" s="92"/>
      <c r="N56" s="92"/>
      <c r="O56" s="92"/>
      <c r="P56" s="92"/>
      <c r="Q56" s="92"/>
      <c r="R56" s="92"/>
      <c r="S56" s="92"/>
      <c r="T56" s="92"/>
      <c r="U56" s="93"/>
    </row>
    <row r="57" spans="3:21" ht="15" customHeight="1" x14ac:dyDescent="0.25">
      <c r="C57" s="91"/>
      <c r="D57" s="92"/>
      <c r="E57" s="92"/>
      <c r="F57" s="92"/>
      <c r="G57" s="92"/>
      <c r="H57" s="92"/>
      <c r="I57" s="92"/>
      <c r="J57" s="92"/>
      <c r="K57" s="92"/>
      <c r="L57" s="92"/>
      <c r="M57" s="92"/>
      <c r="N57" s="92"/>
      <c r="O57" s="92"/>
      <c r="P57" s="92"/>
      <c r="Q57" s="92"/>
      <c r="R57" s="92"/>
      <c r="S57" s="92"/>
      <c r="T57" s="92"/>
      <c r="U57" s="93"/>
    </row>
    <row r="58" spans="3:21" ht="15" customHeight="1" x14ac:dyDescent="0.25">
      <c r="C58" s="91"/>
      <c r="D58" s="92"/>
      <c r="E58" s="92"/>
      <c r="F58" s="92"/>
      <c r="G58" s="92"/>
      <c r="H58" s="92"/>
      <c r="I58" s="92"/>
      <c r="J58" s="92"/>
      <c r="K58" s="92"/>
      <c r="L58" s="92"/>
      <c r="M58" s="92"/>
      <c r="N58" s="92"/>
      <c r="O58" s="92"/>
      <c r="P58" s="92"/>
      <c r="Q58" s="92"/>
      <c r="R58" s="92"/>
      <c r="S58" s="92"/>
      <c r="T58" s="92"/>
      <c r="U58" s="93"/>
    </row>
    <row r="59" spans="3:21" ht="15" customHeight="1" x14ac:dyDescent="0.25">
      <c r="C59" s="91"/>
      <c r="D59" s="92"/>
      <c r="E59" s="92"/>
      <c r="F59" s="92"/>
      <c r="G59" s="92"/>
      <c r="H59" s="92"/>
      <c r="I59" s="92"/>
      <c r="J59" s="92"/>
      <c r="K59" s="92"/>
      <c r="L59" s="92"/>
      <c r="M59" s="92"/>
      <c r="N59" s="92"/>
      <c r="O59" s="92"/>
      <c r="P59" s="92"/>
      <c r="Q59" s="92"/>
      <c r="R59" s="92"/>
      <c r="S59" s="92"/>
      <c r="T59" s="92"/>
      <c r="U59" s="93"/>
    </row>
    <row r="60" spans="3:21" ht="15" customHeight="1" x14ac:dyDescent="0.25">
      <c r="C60" s="91"/>
      <c r="D60" s="92"/>
      <c r="E60" s="92"/>
      <c r="F60" s="92"/>
      <c r="G60" s="92"/>
      <c r="H60" s="92"/>
      <c r="I60" s="92"/>
      <c r="J60" s="92"/>
      <c r="K60" s="92"/>
      <c r="L60" s="92"/>
      <c r="M60" s="92"/>
      <c r="N60" s="92"/>
      <c r="O60" s="92"/>
      <c r="P60" s="92"/>
      <c r="Q60" s="92"/>
      <c r="R60" s="92"/>
      <c r="S60" s="92"/>
      <c r="T60" s="92"/>
      <c r="U60" s="93"/>
    </row>
    <row r="61" spans="3:21" ht="15" customHeight="1" x14ac:dyDescent="0.25">
      <c r="C61" s="91"/>
      <c r="D61" s="92"/>
      <c r="E61" s="92"/>
      <c r="F61" s="92"/>
      <c r="G61" s="92"/>
      <c r="H61" s="92"/>
      <c r="I61" s="92"/>
      <c r="J61" s="92"/>
      <c r="K61" s="92"/>
      <c r="L61" s="92"/>
      <c r="M61" s="92"/>
      <c r="N61" s="92"/>
      <c r="O61" s="92"/>
      <c r="P61" s="92"/>
      <c r="Q61" s="92"/>
      <c r="R61" s="92"/>
      <c r="S61" s="92"/>
      <c r="T61" s="92"/>
      <c r="U61" s="93"/>
    </row>
    <row r="62" spans="3:21" ht="15" customHeight="1" x14ac:dyDescent="0.25">
      <c r="C62" s="91"/>
      <c r="D62" s="92"/>
      <c r="E62" s="92"/>
      <c r="F62" s="92"/>
      <c r="G62" s="92"/>
      <c r="H62" s="92"/>
      <c r="I62" s="92"/>
      <c r="J62" s="92"/>
      <c r="K62" s="92"/>
      <c r="L62" s="92"/>
      <c r="M62" s="92"/>
      <c r="N62" s="92"/>
      <c r="O62" s="92"/>
      <c r="P62" s="92"/>
      <c r="Q62" s="92"/>
      <c r="R62" s="92"/>
      <c r="S62" s="92"/>
      <c r="T62" s="92"/>
      <c r="U62" s="93"/>
    </row>
    <row r="63" spans="3:21" ht="15" customHeight="1" x14ac:dyDescent="0.25">
      <c r="C63" s="91"/>
      <c r="D63" s="92"/>
      <c r="E63" s="92"/>
      <c r="F63" s="92"/>
      <c r="G63" s="92"/>
      <c r="H63" s="92"/>
      <c r="I63" s="92"/>
      <c r="J63" s="92"/>
      <c r="K63" s="92"/>
      <c r="L63" s="92"/>
      <c r="M63" s="92"/>
      <c r="N63" s="92"/>
      <c r="O63" s="92"/>
      <c r="P63" s="92"/>
      <c r="Q63" s="92"/>
      <c r="R63" s="92"/>
      <c r="S63" s="92"/>
      <c r="T63" s="92"/>
      <c r="U63" s="93"/>
    </row>
    <row r="64" spans="3:21" ht="15" customHeight="1" x14ac:dyDescent="0.25">
      <c r="C64" s="91"/>
      <c r="D64" s="92"/>
      <c r="E64" s="92"/>
      <c r="F64" s="92"/>
      <c r="G64" s="92"/>
      <c r="H64" s="92"/>
      <c r="I64" s="92"/>
      <c r="J64" s="92"/>
      <c r="K64" s="92"/>
      <c r="L64" s="92"/>
      <c r="M64" s="92"/>
      <c r="N64" s="92"/>
      <c r="O64" s="92"/>
      <c r="P64" s="92"/>
      <c r="Q64" s="92"/>
      <c r="R64" s="92"/>
      <c r="S64" s="92"/>
      <c r="T64" s="92"/>
      <c r="U64" s="93"/>
    </row>
    <row r="65" spans="3:21" ht="15" customHeight="1" x14ac:dyDescent="0.25">
      <c r="C65" s="91"/>
      <c r="D65" s="92"/>
      <c r="E65" s="92"/>
      <c r="F65" s="92"/>
      <c r="G65" s="92"/>
      <c r="H65" s="92"/>
      <c r="I65" s="92"/>
      <c r="J65" s="92"/>
      <c r="K65" s="92"/>
      <c r="L65" s="92"/>
      <c r="M65" s="92"/>
      <c r="N65" s="92"/>
      <c r="O65" s="92"/>
      <c r="P65" s="92"/>
      <c r="Q65" s="92"/>
      <c r="R65" s="92"/>
      <c r="S65" s="92"/>
      <c r="T65" s="92"/>
      <c r="U65" s="93"/>
    </row>
    <row r="66" spans="3:21" ht="15" customHeight="1" x14ac:dyDescent="0.25">
      <c r="C66" s="91"/>
      <c r="D66" s="92"/>
      <c r="E66" s="92"/>
      <c r="F66" s="92"/>
      <c r="G66" s="92"/>
      <c r="H66" s="92"/>
      <c r="I66" s="92"/>
      <c r="J66" s="92"/>
      <c r="K66" s="92"/>
      <c r="L66" s="92"/>
      <c r="M66" s="92"/>
      <c r="N66" s="92"/>
      <c r="O66" s="92"/>
      <c r="P66" s="92"/>
      <c r="Q66" s="92"/>
      <c r="R66" s="92"/>
      <c r="S66" s="92"/>
      <c r="T66" s="92"/>
      <c r="U66" s="93"/>
    </row>
    <row r="67" spans="3:21" ht="15" customHeight="1" x14ac:dyDescent="0.25">
      <c r="C67" s="91"/>
      <c r="D67" s="92"/>
      <c r="E67" s="92"/>
      <c r="F67" s="92"/>
      <c r="G67" s="92"/>
      <c r="H67" s="92"/>
      <c r="I67" s="92"/>
      <c r="J67" s="92"/>
      <c r="K67" s="92"/>
      <c r="L67" s="92"/>
      <c r="M67" s="92"/>
      <c r="N67" s="92"/>
      <c r="O67" s="92"/>
      <c r="P67" s="92"/>
      <c r="Q67" s="92"/>
      <c r="R67" s="92"/>
      <c r="S67" s="92"/>
      <c r="T67" s="92"/>
      <c r="U67" s="93"/>
    </row>
    <row r="68" spans="3:21" ht="15" customHeight="1" x14ac:dyDescent="0.25">
      <c r="C68" s="91"/>
      <c r="D68" s="92"/>
      <c r="E68" s="92"/>
      <c r="F68" s="92"/>
      <c r="G68" s="92"/>
      <c r="H68" s="92"/>
      <c r="I68" s="92"/>
      <c r="J68" s="92"/>
      <c r="K68" s="92"/>
      <c r="L68" s="92"/>
      <c r="M68" s="92"/>
      <c r="N68" s="92"/>
      <c r="O68" s="92"/>
      <c r="P68" s="92"/>
      <c r="Q68" s="92"/>
      <c r="R68" s="92"/>
      <c r="S68" s="92"/>
      <c r="T68" s="92"/>
      <c r="U68" s="93"/>
    </row>
    <row r="69" spans="3:21" ht="15" customHeight="1" x14ac:dyDescent="0.25">
      <c r="C69" s="91"/>
      <c r="D69" s="92"/>
      <c r="E69" s="92"/>
      <c r="F69" s="92"/>
      <c r="G69" s="92"/>
      <c r="H69" s="92"/>
      <c r="I69" s="92"/>
      <c r="J69" s="92"/>
      <c r="K69" s="92"/>
      <c r="L69" s="92"/>
      <c r="M69" s="92"/>
      <c r="N69" s="92"/>
      <c r="O69" s="92"/>
      <c r="P69" s="92"/>
      <c r="Q69" s="92"/>
      <c r="R69" s="92"/>
      <c r="S69" s="92"/>
      <c r="T69" s="92"/>
      <c r="U69" s="93"/>
    </row>
    <row r="70" spans="3:21" ht="15" customHeight="1" x14ac:dyDescent="0.25">
      <c r="C70" s="91"/>
      <c r="D70" s="92"/>
      <c r="E70" s="92"/>
      <c r="F70" s="92"/>
      <c r="G70" s="92"/>
      <c r="H70" s="92"/>
      <c r="I70" s="92"/>
      <c r="J70" s="92"/>
      <c r="K70" s="92"/>
      <c r="L70" s="92"/>
      <c r="M70" s="92"/>
      <c r="N70" s="92"/>
      <c r="O70" s="92"/>
      <c r="P70" s="92"/>
      <c r="Q70" s="92"/>
      <c r="R70" s="92"/>
      <c r="S70" s="92"/>
      <c r="T70" s="92"/>
      <c r="U70" s="93"/>
    </row>
    <row r="71" spans="3:21" ht="15" customHeight="1" x14ac:dyDescent="0.25">
      <c r="C71" s="91"/>
      <c r="D71" s="92"/>
      <c r="E71" s="92"/>
      <c r="F71" s="92"/>
      <c r="G71" s="92"/>
      <c r="H71" s="92"/>
      <c r="I71" s="92"/>
      <c r="J71" s="92"/>
      <c r="K71" s="92"/>
      <c r="L71" s="92"/>
      <c r="M71" s="92"/>
      <c r="N71" s="92"/>
      <c r="O71" s="92"/>
      <c r="P71" s="92"/>
      <c r="Q71" s="92"/>
      <c r="R71" s="92"/>
      <c r="S71" s="92"/>
      <c r="T71" s="92"/>
      <c r="U71" s="93"/>
    </row>
    <row r="72" spans="3:21" ht="15" customHeight="1" x14ac:dyDescent="0.25">
      <c r="C72" s="91"/>
      <c r="D72" s="92"/>
      <c r="E72" s="92"/>
      <c r="F72" s="92"/>
      <c r="G72" s="92"/>
      <c r="H72" s="92"/>
      <c r="I72" s="92"/>
      <c r="J72" s="92"/>
      <c r="K72" s="92"/>
      <c r="L72" s="92"/>
      <c r="M72" s="92"/>
      <c r="N72" s="92"/>
      <c r="O72" s="92"/>
      <c r="P72" s="92"/>
      <c r="Q72" s="92"/>
      <c r="R72" s="92"/>
      <c r="S72" s="92"/>
      <c r="T72" s="92"/>
      <c r="U72" s="93"/>
    </row>
    <row r="73" spans="3:21" ht="15" customHeight="1" x14ac:dyDescent="0.25">
      <c r="C73" s="91"/>
      <c r="D73" s="92"/>
      <c r="E73" s="92"/>
      <c r="F73" s="92"/>
      <c r="G73" s="92"/>
      <c r="H73" s="92"/>
      <c r="I73" s="92"/>
      <c r="J73" s="92"/>
      <c r="K73" s="92"/>
      <c r="L73" s="92"/>
      <c r="M73" s="92"/>
      <c r="N73" s="92"/>
      <c r="O73" s="92"/>
      <c r="P73" s="92"/>
      <c r="Q73" s="92"/>
      <c r="R73" s="92"/>
      <c r="S73" s="92"/>
      <c r="T73" s="92"/>
      <c r="U73" s="93"/>
    </row>
    <row r="74" spans="3:21" x14ac:dyDescent="0.25">
      <c r="C74" s="94"/>
      <c r="D74" s="95"/>
      <c r="E74" s="95"/>
      <c r="F74" s="95"/>
      <c r="G74" s="95"/>
      <c r="H74" s="95"/>
      <c r="I74" s="95"/>
      <c r="J74" s="95"/>
      <c r="K74" s="95"/>
      <c r="L74" s="95"/>
      <c r="M74" s="95"/>
      <c r="N74" s="95"/>
      <c r="O74" s="95"/>
      <c r="P74" s="95"/>
      <c r="Q74" s="95"/>
      <c r="R74" s="95"/>
      <c r="S74" s="95"/>
      <c r="T74" s="95"/>
      <c r="U74" s="96"/>
    </row>
  </sheetData>
  <mergeCells count="1">
    <mergeCell ref="C3:U74"/>
  </mergeCells>
  <pageMargins left="0.7" right="0.7" top="0.75" bottom="0.75" header="0.3" footer="0.3"/>
  <pageSetup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17A7C0-B406-47F0-BEE8-58C9C21A26EB}">
  <dimension ref="D2:H158"/>
  <sheetViews>
    <sheetView zoomScale="205" zoomScaleNormal="205" workbookViewId="0"/>
  </sheetViews>
  <sheetFormatPr defaultRowHeight="15" x14ac:dyDescent="0.25"/>
  <cols>
    <col min="4" max="4" width="13.28515625" customWidth="1"/>
    <col min="5" max="5" width="12.28515625" customWidth="1"/>
    <col min="6" max="6" width="14.28515625" bestFit="1" customWidth="1"/>
    <col min="8" max="8" width="9.85546875" bestFit="1" customWidth="1"/>
  </cols>
  <sheetData>
    <row r="2" spans="4:8" ht="20.25" thickBot="1" x14ac:dyDescent="0.3">
      <c r="D2" s="55" t="s">
        <v>258</v>
      </c>
    </row>
    <row r="3" spans="4:8" ht="15.75" thickTop="1" x14ac:dyDescent="0.25"/>
    <row r="4" spans="4:8" ht="18" thickBot="1" x14ac:dyDescent="0.35">
      <c r="D4" s="35" t="s">
        <v>140</v>
      </c>
    </row>
    <row r="5" spans="4:8" ht="16.5" thickTop="1" thickBot="1" x14ac:dyDescent="0.3">
      <c r="D5" s="58" t="s">
        <v>259</v>
      </c>
    </row>
    <row r="7" spans="4:8" x14ac:dyDescent="0.25">
      <c r="D7" s="61" t="s">
        <v>10</v>
      </c>
      <c r="E7" s="63" t="s">
        <v>262</v>
      </c>
    </row>
    <row r="8" spans="4:8" x14ac:dyDescent="0.25">
      <c r="D8" s="34" t="s">
        <v>260</v>
      </c>
      <c r="E8" s="62" t="s">
        <v>142</v>
      </c>
    </row>
    <row r="9" spans="4:8" x14ac:dyDescent="0.25">
      <c r="D9" s="34" t="s">
        <v>141</v>
      </c>
      <c r="E9" s="56">
        <v>0.05</v>
      </c>
      <c r="G9" s="21"/>
    </row>
    <row r="10" spans="4:8" x14ac:dyDescent="0.25">
      <c r="D10" s="34" t="s">
        <v>261</v>
      </c>
      <c r="E10" s="56">
        <v>7.0000000000000007E-2</v>
      </c>
      <c r="G10" s="21"/>
    </row>
    <row r="12" spans="4:8" ht="30" x14ac:dyDescent="0.25">
      <c r="D12" s="23" t="s">
        <v>87</v>
      </c>
      <c r="E12" s="23" t="s">
        <v>10</v>
      </c>
      <c r="F12" s="28" t="s">
        <v>88</v>
      </c>
    </row>
    <row r="13" spans="4:8" x14ac:dyDescent="0.25">
      <c r="D13" t="s">
        <v>89</v>
      </c>
      <c r="E13" s="33">
        <v>10500</v>
      </c>
      <c r="H13" s="27"/>
    </row>
    <row r="14" spans="4:8" x14ac:dyDescent="0.25">
      <c r="D14" t="s">
        <v>90</v>
      </c>
      <c r="E14" s="33">
        <v>5000</v>
      </c>
    </row>
    <row r="15" spans="4:8" x14ac:dyDescent="0.25">
      <c r="D15" t="s">
        <v>91</v>
      </c>
      <c r="E15" s="33">
        <v>3792</v>
      </c>
    </row>
    <row r="16" spans="4:8" x14ac:dyDescent="0.25">
      <c r="D16" t="s">
        <v>92</v>
      </c>
      <c r="E16" s="33">
        <v>7528</v>
      </c>
    </row>
    <row r="17" spans="4:8" x14ac:dyDescent="0.25">
      <c r="D17" t="s">
        <v>93</v>
      </c>
      <c r="E17" s="33">
        <v>9949</v>
      </c>
    </row>
    <row r="18" spans="4:8" x14ac:dyDescent="0.25">
      <c r="D18" t="s">
        <v>94</v>
      </c>
      <c r="E18" s="33">
        <v>7599</v>
      </c>
    </row>
    <row r="19" spans="4:8" x14ac:dyDescent="0.25">
      <c r="D19" t="s">
        <v>95</v>
      </c>
      <c r="E19" s="33">
        <v>9424</v>
      </c>
    </row>
    <row r="20" spans="4:8" x14ac:dyDescent="0.25">
      <c r="D20" t="s">
        <v>96</v>
      </c>
      <c r="E20" s="33">
        <v>4950</v>
      </c>
    </row>
    <row r="21" spans="4:8" x14ac:dyDescent="0.25">
      <c r="D21" t="s">
        <v>97</v>
      </c>
      <c r="E21" s="33">
        <v>10357</v>
      </c>
    </row>
    <row r="22" spans="4:8" x14ac:dyDescent="0.25">
      <c r="D22" t="s">
        <v>98</v>
      </c>
      <c r="E22" s="33">
        <v>5103</v>
      </c>
    </row>
    <row r="23" spans="4:8" x14ac:dyDescent="0.25">
      <c r="D23" t="s">
        <v>99</v>
      </c>
      <c r="E23" s="33">
        <v>10373</v>
      </c>
      <c r="H23" s="27"/>
    </row>
    <row r="24" spans="4:8" x14ac:dyDescent="0.25">
      <c r="D24" t="s">
        <v>100</v>
      </c>
      <c r="E24" s="33">
        <v>11966</v>
      </c>
      <c r="H24" s="27"/>
    </row>
    <row r="25" spans="4:8" x14ac:dyDescent="0.25">
      <c r="D25" t="s">
        <v>101</v>
      </c>
      <c r="E25" s="33">
        <v>6129</v>
      </c>
    </row>
    <row r="35" spans="4:6" ht="20.25" thickBot="1" x14ac:dyDescent="0.3">
      <c r="D35" s="55" t="s">
        <v>263</v>
      </c>
    </row>
    <row r="36" spans="4:6" ht="15.75" thickTop="1" x14ac:dyDescent="0.25"/>
    <row r="37" spans="4:6" ht="18" thickBot="1" x14ac:dyDescent="0.35">
      <c r="D37" s="35" t="s">
        <v>145</v>
      </c>
    </row>
    <row r="38" spans="4:6" ht="16.5" thickTop="1" thickBot="1" x14ac:dyDescent="0.3"/>
    <row r="39" spans="4:6" ht="16.5" thickTop="1" thickBot="1" x14ac:dyDescent="0.3">
      <c r="D39" s="10" t="s">
        <v>156</v>
      </c>
      <c r="E39" s="10" t="s">
        <v>157</v>
      </c>
    </row>
    <row r="40" spans="4:6" ht="15.75" thickTop="1" x14ac:dyDescent="0.25">
      <c r="D40" s="11" t="s">
        <v>146</v>
      </c>
      <c r="E40" s="11" t="s">
        <v>147</v>
      </c>
    </row>
    <row r="41" spans="4:6" x14ac:dyDescent="0.25">
      <c r="D41" s="11" t="s">
        <v>148</v>
      </c>
      <c r="E41" s="11" t="s">
        <v>149</v>
      </c>
    </row>
    <row r="42" spans="4:6" x14ac:dyDescent="0.25">
      <c r="D42" s="11" t="s">
        <v>150</v>
      </c>
      <c r="E42" s="11" t="s">
        <v>151</v>
      </c>
    </row>
    <row r="43" spans="4:6" x14ac:dyDescent="0.25">
      <c r="D43" s="11" t="s">
        <v>152</v>
      </c>
      <c r="E43" s="11" t="s">
        <v>153</v>
      </c>
    </row>
    <row r="44" spans="4:6" x14ac:dyDescent="0.25">
      <c r="D44" s="11" t="s">
        <v>154</v>
      </c>
      <c r="E44" s="11" t="s">
        <v>155</v>
      </c>
    </row>
    <row r="45" spans="4:6" ht="15.75" thickBot="1" x14ac:dyDescent="0.3"/>
    <row r="46" spans="4:6" ht="17.25" thickBot="1" x14ac:dyDescent="0.3">
      <c r="D46" s="32" t="s">
        <v>143</v>
      </c>
      <c r="E46" s="32" t="s">
        <v>139</v>
      </c>
      <c r="F46" s="32" t="s">
        <v>144</v>
      </c>
    </row>
    <row r="47" spans="4:6" x14ac:dyDescent="0.25">
      <c r="D47" s="34">
        <v>81</v>
      </c>
      <c r="E47" s="18"/>
      <c r="F47" s="18"/>
    </row>
    <row r="48" spans="4:6" x14ac:dyDescent="0.25">
      <c r="D48" s="34">
        <v>84</v>
      </c>
      <c r="E48" s="18"/>
      <c r="F48" s="18"/>
    </row>
    <row r="49" spans="4:6" x14ac:dyDescent="0.25">
      <c r="D49" s="34">
        <v>70</v>
      </c>
      <c r="E49" s="18"/>
      <c r="F49" s="18"/>
    </row>
    <row r="50" spans="4:6" x14ac:dyDescent="0.25">
      <c r="D50" s="34">
        <v>58</v>
      </c>
      <c r="E50" s="18"/>
      <c r="F50" s="18"/>
    </row>
    <row r="51" spans="4:6" x14ac:dyDescent="0.25">
      <c r="D51" s="34">
        <v>80</v>
      </c>
      <c r="E51" s="18"/>
      <c r="F51" s="18"/>
    </row>
    <row r="52" spans="4:6" x14ac:dyDescent="0.25">
      <c r="D52" s="34">
        <v>75</v>
      </c>
      <c r="E52" s="18"/>
      <c r="F52" s="18"/>
    </row>
    <row r="53" spans="4:6" x14ac:dyDescent="0.25">
      <c r="D53" s="34">
        <v>67</v>
      </c>
      <c r="E53" s="18"/>
      <c r="F53" s="18"/>
    </row>
    <row r="54" spans="4:6" x14ac:dyDescent="0.25">
      <c r="D54" s="34">
        <v>40</v>
      </c>
      <c r="E54" s="18"/>
      <c r="F54" s="18"/>
    </row>
    <row r="55" spans="4:6" x14ac:dyDescent="0.25">
      <c r="D55" s="34">
        <v>95</v>
      </c>
      <c r="E55" s="18"/>
      <c r="F55" s="18"/>
    </row>
    <row r="56" spans="4:6" x14ac:dyDescent="0.25">
      <c r="D56" s="34">
        <v>52</v>
      </c>
      <c r="E56" s="18"/>
      <c r="F56" s="18"/>
    </row>
    <row r="57" spans="4:6" x14ac:dyDescent="0.25">
      <c r="D57" s="34">
        <v>67</v>
      </c>
      <c r="E57" s="18"/>
      <c r="F57" s="18"/>
    </row>
    <row r="64" spans="4:6" ht="20.25" thickBot="1" x14ac:dyDescent="0.3">
      <c r="D64" s="55" t="s">
        <v>264</v>
      </c>
    </row>
    <row r="65" spans="4:6" ht="15.75" thickTop="1" x14ac:dyDescent="0.25"/>
    <row r="66" spans="4:6" ht="15.75" thickBot="1" x14ac:dyDescent="0.3"/>
    <row r="67" spans="4:6" ht="31.5" thickTop="1" thickBot="1" x14ac:dyDescent="0.3">
      <c r="D67" s="29" t="s">
        <v>158</v>
      </c>
      <c r="E67" s="38" t="s">
        <v>164</v>
      </c>
    </row>
    <row r="68" spans="4:6" ht="15.75" thickTop="1" x14ac:dyDescent="0.25">
      <c r="D68" s="11">
        <v>1</v>
      </c>
      <c r="E68" s="37" t="s">
        <v>159</v>
      </c>
    </row>
    <row r="69" spans="4:6" x14ac:dyDescent="0.25">
      <c r="D69" s="11">
        <v>2</v>
      </c>
      <c r="E69" s="37" t="s">
        <v>160</v>
      </c>
    </row>
    <row r="70" spans="4:6" x14ac:dyDescent="0.25">
      <c r="D70" s="11">
        <v>3</v>
      </c>
      <c r="E70" s="37" t="s">
        <v>161</v>
      </c>
    </row>
    <row r="71" spans="4:6" x14ac:dyDescent="0.25">
      <c r="D71" s="11">
        <v>4</v>
      </c>
      <c r="E71" s="37" t="s">
        <v>162</v>
      </c>
    </row>
    <row r="72" spans="4:6" x14ac:dyDescent="0.25">
      <c r="D72" s="11" t="s">
        <v>165</v>
      </c>
      <c r="E72" s="37" t="s">
        <v>163</v>
      </c>
    </row>
    <row r="74" spans="4:6" ht="16.5" customHeight="1" thickBot="1" x14ac:dyDescent="0.3">
      <c r="D74" s="58" t="s">
        <v>265</v>
      </c>
      <c r="F74" s="16"/>
    </row>
    <row r="76" spans="4:6" ht="30" x14ac:dyDescent="0.25">
      <c r="D76" s="23" t="s">
        <v>87</v>
      </c>
      <c r="E76" s="36" t="s">
        <v>158</v>
      </c>
      <c r="F76" s="23" t="s">
        <v>25</v>
      </c>
    </row>
    <row r="77" spans="4:6" x14ac:dyDescent="0.25">
      <c r="D77" t="s">
        <v>89</v>
      </c>
      <c r="E77" s="9">
        <v>4</v>
      </c>
    </row>
    <row r="78" spans="4:6" x14ac:dyDescent="0.25">
      <c r="D78" t="s">
        <v>90</v>
      </c>
      <c r="E78" s="9">
        <v>1</v>
      </c>
    </row>
    <row r="79" spans="4:6" x14ac:dyDescent="0.25">
      <c r="D79" t="s">
        <v>91</v>
      </c>
      <c r="E79" s="9"/>
    </row>
    <row r="80" spans="4:6" x14ac:dyDescent="0.25">
      <c r="D80" t="s">
        <v>92</v>
      </c>
      <c r="E80" s="9">
        <v>4</v>
      </c>
    </row>
    <row r="81" spans="4:5" x14ac:dyDescent="0.25">
      <c r="D81" t="s">
        <v>93</v>
      </c>
      <c r="E81" s="9">
        <v>3</v>
      </c>
    </row>
    <row r="82" spans="4:5" x14ac:dyDescent="0.25">
      <c r="D82" t="s">
        <v>94</v>
      </c>
      <c r="E82" s="9">
        <v>3</v>
      </c>
    </row>
    <row r="83" spans="4:5" x14ac:dyDescent="0.25">
      <c r="D83" t="s">
        <v>95</v>
      </c>
      <c r="E83" s="9">
        <v>1</v>
      </c>
    </row>
    <row r="84" spans="4:5" x14ac:dyDescent="0.25">
      <c r="D84" t="s">
        <v>96</v>
      </c>
      <c r="E84" s="9">
        <v>3</v>
      </c>
    </row>
    <row r="85" spans="4:5" x14ac:dyDescent="0.25">
      <c r="D85" t="s">
        <v>97</v>
      </c>
      <c r="E85" s="9"/>
    </row>
    <row r="86" spans="4:5" x14ac:dyDescent="0.25">
      <c r="D86" t="s">
        <v>98</v>
      </c>
      <c r="E86" s="9">
        <v>4</v>
      </c>
    </row>
    <row r="87" spans="4:5" x14ac:dyDescent="0.25">
      <c r="D87" t="s">
        <v>99</v>
      </c>
      <c r="E87" s="9">
        <v>2</v>
      </c>
    </row>
    <row r="88" spans="4:5" x14ac:dyDescent="0.25">
      <c r="D88" t="s">
        <v>100</v>
      </c>
      <c r="E88" s="9">
        <v>0</v>
      </c>
    </row>
    <row r="89" spans="4:5" x14ac:dyDescent="0.25">
      <c r="D89" t="s">
        <v>101</v>
      </c>
      <c r="E89" s="9">
        <v>2</v>
      </c>
    </row>
    <row r="100" spans="4:5" ht="15.75" thickBot="1" x14ac:dyDescent="0.3">
      <c r="D100" s="58" t="s">
        <v>267</v>
      </c>
    </row>
    <row r="101" spans="4:5" ht="15.75" thickBot="1" x14ac:dyDescent="0.3"/>
    <row r="102" spans="4:5" ht="33.75" thickBot="1" x14ac:dyDescent="0.3">
      <c r="D102" s="32" t="s">
        <v>266</v>
      </c>
      <c r="E102" s="32" t="s">
        <v>204</v>
      </c>
    </row>
    <row r="103" spans="4:5" x14ac:dyDescent="0.25">
      <c r="D103" s="18" t="s">
        <v>189</v>
      </c>
      <c r="E103" s="31" t="str" cm="1">
        <f t="array" ref="E103">_xlfn.SWITCH(D103,"Wheel Tractor-Scrapers","WTS-274","Wheel Loaders","WL-253","Underground - Hard Rock","UHR-377","Track Loaders","TL-215","Telehandlers","T-247","Road Reclaimers","RR-377","Pipelayers","P-214","Off-Highway Trucks","OHT-391","Material Handlers","MH-274","Motor Graders","MG-253","Hydraulic Mining Shovels","HMS-237","Forest Machines","FM-300","Electric Rope Shovels","ERS-332","Excavators","E-224","Drills","DRI-336","Draglines","DRA-297","Dozers","DOZ-361","Cold Planers","CP-272","Compactors","C-276","Backhoe Loaders","BL-368","Articulated Trucks","AT-318","Asphalt Pavers","AP-383")</f>
        <v>DRI-336</v>
      </c>
    </row>
    <row r="104" spans="4:5" ht="15.75" thickBot="1" x14ac:dyDescent="0.3"/>
    <row r="105" spans="4:5" ht="16.5" thickTop="1" thickBot="1" x14ac:dyDescent="0.3">
      <c r="D105" s="39" t="s">
        <v>203</v>
      </c>
      <c r="E105" s="39" t="s">
        <v>204</v>
      </c>
    </row>
    <row r="106" spans="4:5" ht="15.75" thickTop="1" x14ac:dyDescent="0.25">
      <c r="D106" s="18" t="s">
        <v>166</v>
      </c>
      <c r="E106" s="18"/>
    </row>
    <row r="107" spans="4:5" x14ac:dyDescent="0.25">
      <c r="D107" s="18" t="s">
        <v>168</v>
      </c>
      <c r="E107" s="18"/>
    </row>
    <row r="108" spans="4:5" x14ac:dyDescent="0.25">
      <c r="D108" s="18" t="s">
        <v>170</v>
      </c>
      <c r="E108" s="18"/>
    </row>
    <row r="109" spans="4:5" x14ac:dyDescent="0.25">
      <c r="D109" s="18" t="s">
        <v>8</v>
      </c>
      <c r="E109" s="18"/>
    </row>
    <row r="110" spans="4:5" x14ac:dyDescent="0.25">
      <c r="D110" s="18" t="s">
        <v>173</v>
      </c>
      <c r="E110" s="18"/>
    </row>
    <row r="111" spans="4:5" x14ac:dyDescent="0.25">
      <c r="D111" s="18" t="s">
        <v>175</v>
      </c>
      <c r="E111" s="18"/>
    </row>
    <row r="112" spans="4:5" x14ac:dyDescent="0.25">
      <c r="D112" s="18" t="s">
        <v>7</v>
      </c>
      <c r="E112" s="18"/>
    </row>
    <row r="113" spans="4:5" x14ac:dyDescent="0.25">
      <c r="D113" s="18" t="s">
        <v>6</v>
      </c>
      <c r="E113" s="18"/>
    </row>
    <row r="114" spans="4:5" x14ac:dyDescent="0.25">
      <c r="D114" s="18" t="s">
        <v>179</v>
      </c>
      <c r="E114" s="18"/>
    </row>
    <row r="115" spans="4:5" x14ac:dyDescent="0.25">
      <c r="D115" s="18" t="s">
        <v>181</v>
      </c>
      <c r="E115" s="18"/>
    </row>
    <row r="116" spans="4:5" x14ac:dyDescent="0.25">
      <c r="D116" s="18" t="s">
        <v>183</v>
      </c>
      <c r="E116" s="18"/>
    </row>
    <row r="117" spans="4:5" x14ac:dyDescent="0.25">
      <c r="D117" s="18" t="s">
        <v>5</v>
      </c>
      <c r="E117" s="18"/>
    </row>
    <row r="118" spans="4:5" x14ac:dyDescent="0.25">
      <c r="D118" s="18" t="s">
        <v>186</v>
      </c>
      <c r="E118" s="18"/>
    </row>
    <row r="119" spans="4:5" x14ac:dyDescent="0.25">
      <c r="D119" s="18" t="s">
        <v>4</v>
      </c>
      <c r="E119" s="18"/>
    </row>
    <row r="120" spans="4:5" x14ac:dyDescent="0.25">
      <c r="D120" s="18" t="s">
        <v>189</v>
      </c>
      <c r="E120" s="18"/>
    </row>
    <row r="121" spans="4:5" x14ac:dyDescent="0.25">
      <c r="D121" s="18" t="s">
        <v>191</v>
      </c>
      <c r="E121" s="18"/>
    </row>
    <row r="122" spans="4:5" x14ac:dyDescent="0.25">
      <c r="D122" s="18" t="s">
        <v>193</v>
      </c>
      <c r="E122" s="18"/>
    </row>
    <row r="123" spans="4:5" x14ac:dyDescent="0.25">
      <c r="D123" s="18" t="s">
        <v>2</v>
      </c>
      <c r="E123" s="18"/>
    </row>
    <row r="124" spans="4:5" x14ac:dyDescent="0.25">
      <c r="D124" s="18" t="s">
        <v>3</v>
      </c>
      <c r="E124" s="18"/>
    </row>
    <row r="125" spans="4:5" x14ac:dyDescent="0.25">
      <c r="D125" s="18" t="s">
        <v>197</v>
      </c>
      <c r="E125" s="18"/>
    </row>
    <row r="126" spans="4:5" x14ac:dyDescent="0.25">
      <c r="D126" s="18" t="s">
        <v>199</v>
      </c>
      <c r="E126" s="18"/>
    </row>
    <row r="127" spans="4:5" x14ac:dyDescent="0.25">
      <c r="D127" s="18" t="s">
        <v>201</v>
      </c>
      <c r="E127" s="18"/>
    </row>
    <row r="137" spans="4:5" ht="15.75" thickBot="1" x14ac:dyDescent="0.3">
      <c r="D137" s="58" t="s">
        <v>282</v>
      </c>
    </row>
    <row r="139" spans="4:5" x14ac:dyDescent="0.25">
      <c r="D139" s="60" t="s">
        <v>206</v>
      </c>
      <c r="E139" s="60" t="s">
        <v>205</v>
      </c>
    </row>
    <row r="140" spans="4:5" x14ac:dyDescent="0.25">
      <c r="D140" s="34" t="s">
        <v>207</v>
      </c>
      <c r="E140" s="56">
        <v>0.35</v>
      </c>
    </row>
    <row r="141" spans="4:5" x14ac:dyDescent="0.25">
      <c r="D141" s="34" t="s">
        <v>280</v>
      </c>
      <c r="E141" s="56">
        <v>0.45</v>
      </c>
    </row>
    <row r="142" spans="4:5" x14ac:dyDescent="0.25">
      <c r="D142" s="34" t="s">
        <v>208</v>
      </c>
      <c r="E142" s="56">
        <v>0.55000000000000004</v>
      </c>
    </row>
    <row r="145" spans="4:8" x14ac:dyDescent="0.25">
      <c r="D145" s="64" t="s">
        <v>204</v>
      </c>
      <c r="E145" t="s">
        <v>10</v>
      </c>
      <c r="F145" t="s">
        <v>281</v>
      </c>
    </row>
    <row r="146" spans="4:8" x14ac:dyDescent="0.25">
      <c r="D146" t="s">
        <v>273</v>
      </c>
      <c r="E146" s="13">
        <v>11375</v>
      </c>
      <c r="F146" s="27"/>
      <c r="G146" s="40"/>
      <c r="H146" s="27"/>
    </row>
    <row r="147" spans="4:8" x14ac:dyDescent="0.25">
      <c r="D147" t="s">
        <v>276</v>
      </c>
      <c r="E147" s="13">
        <v>12020</v>
      </c>
      <c r="F147" s="27"/>
      <c r="H147" s="27"/>
    </row>
    <row r="148" spans="4:8" x14ac:dyDescent="0.25">
      <c r="D148" t="s">
        <v>272</v>
      </c>
      <c r="E148" s="13">
        <v>7652</v>
      </c>
      <c r="F148" s="27"/>
    </row>
    <row r="149" spans="4:8" x14ac:dyDescent="0.25">
      <c r="D149" t="s">
        <v>275</v>
      </c>
      <c r="E149" s="13">
        <v>8193</v>
      </c>
      <c r="F149" s="27"/>
    </row>
    <row r="150" spans="4:8" x14ac:dyDescent="0.25">
      <c r="D150" t="s">
        <v>269</v>
      </c>
      <c r="E150" s="13">
        <v>6137</v>
      </c>
      <c r="F150" s="27"/>
    </row>
    <row r="151" spans="4:8" x14ac:dyDescent="0.25">
      <c r="D151" t="s">
        <v>270</v>
      </c>
      <c r="E151" s="13">
        <v>13936</v>
      </c>
      <c r="F151" s="27"/>
    </row>
    <row r="152" spans="4:8" x14ac:dyDescent="0.25">
      <c r="D152" t="s">
        <v>269</v>
      </c>
      <c r="E152" s="13">
        <v>12193</v>
      </c>
      <c r="F152" s="27"/>
    </row>
    <row r="153" spans="4:8" x14ac:dyDescent="0.25">
      <c r="D153" t="s">
        <v>279</v>
      </c>
      <c r="E153" s="13">
        <v>8616</v>
      </c>
      <c r="F153" s="27"/>
    </row>
    <row r="154" spans="4:8" x14ac:dyDescent="0.25">
      <c r="D154" t="s">
        <v>271</v>
      </c>
      <c r="E154" s="13">
        <v>9335</v>
      </c>
      <c r="F154" s="27"/>
    </row>
    <row r="155" spans="4:8" x14ac:dyDescent="0.25">
      <c r="D155" t="s">
        <v>278</v>
      </c>
      <c r="E155" s="13">
        <v>8266</v>
      </c>
      <c r="F155" s="27"/>
    </row>
    <row r="156" spans="4:8" x14ac:dyDescent="0.25">
      <c r="D156" t="s">
        <v>274</v>
      </c>
      <c r="E156" s="13">
        <v>11577</v>
      </c>
      <c r="F156" s="27"/>
    </row>
    <row r="157" spans="4:8" x14ac:dyDescent="0.25">
      <c r="D157" t="s">
        <v>277</v>
      </c>
      <c r="E157" s="13">
        <v>10563</v>
      </c>
      <c r="F157" s="27"/>
    </row>
    <row r="158" spans="4:8" x14ac:dyDescent="0.25">
      <c r="D158" t="s">
        <v>268</v>
      </c>
      <c r="E158" s="13">
        <v>14335</v>
      </c>
      <c r="F158" s="27"/>
    </row>
  </sheetData>
  <dataValidations count="1">
    <dataValidation type="list" allowBlank="1" showInputMessage="1" showErrorMessage="1" sqref="D103" xr:uid="{058082EB-F5EB-4A6C-9AB7-0D3B73DED1A5}">
      <formula1>$D$106:$D$127</formula1>
    </dataValidation>
  </dataValidations>
  <pageMargins left="0.7" right="0.7" top="0.75" bottom="0.75" header="0.3" footer="0.3"/>
  <drawing r:id="rId1"/>
  <tableParts count="3">
    <tablePart r:id="rId2"/>
    <tablePart r:id="rId3"/>
    <tablePart r:id="rId4"/>
  </tablePart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173AB6-0743-494C-9E9E-032DCAA2D019}">
  <dimension ref="D2:H158"/>
  <sheetViews>
    <sheetView zoomScale="205" zoomScaleNormal="205" workbookViewId="0"/>
  </sheetViews>
  <sheetFormatPr defaultRowHeight="15" x14ac:dyDescent="0.25"/>
  <cols>
    <col min="4" max="4" width="13.28515625" customWidth="1"/>
    <col min="5" max="5" width="12.28515625" customWidth="1"/>
    <col min="6" max="6" width="14.28515625" bestFit="1" customWidth="1"/>
    <col min="8" max="8" width="9.85546875" bestFit="1" customWidth="1"/>
  </cols>
  <sheetData>
    <row r="2" spans="4:8" ht="20.25" thickBot="1" x14ac:dyDescent="0.3">
      <c r="D2" s="55" t="s">
        <v>258</v>
      </c>
    </row>
    <row r="3" spans="4:8" ht="15.75" thickTop="1" x14ac:dyDescent="0.25"/>
    <row r="4" spans="4:8" ht="18" thickBot="1" x14ac:dyDescent="0.35">
      <c r="D4" s="35" t="s">
        <v>140</v>
      </c>
    </row>
    <row r="5" spans="4:8" ht="16.5" thickTop="1" thickBot="1" x14ac:dyDescent="0.3">
      <c r="D5" s="58" t="s">
        <v>259</v>
      </c>
    </row>
    <row r="7" spans="4:8" x14ac:dyDescent="0.25">
      <c r="D7" s="61" t="s">
        <v>10</v>
      </c>
      <c r="E7" s="63" t="s">
        <v>262</v>
      </c>
    </row>
    <row r="8" spans="4:8" x14ac:dyDescent="0.25">
      <c r="D8" s="34" t="s">
        <v>260</v>
      </c>
      <c r="E8" s="62" t="s">
        <v>142</v>
      </c>
    </row>
    <row r="9" spans="4:8" x14ac:dyDescent="0.25">
      <c r="D9" s="34" t="s">
        <v>141</v>
      </c>
      <c r="E9" s="56">
        <v>0.05</v>
      </c>
      <c r="G9" s="21"/>
    </row>
    <row r="10" spans="4:8" x14ac:dyDescent="0.25">
      <c r="D10" s="34" t="s">
        <v>261</v>
      </c>
      <c r="E10" s="56">
        <v>7.0000000000000007E-2</v>
      </c>
      <c r="G10" s="21"/>
    </row>
    <row r="12" spans="4:8" ht="30" x14ac:dyDescent="0.25">
      <c r="D12" s="23" t="s">
        <v>87</v>
      </c>
      <c r="E12" s="23" t="s">
        <v>10</v>
      </c>
      <c r="F12" s="28" t="s">
        <v>88</v>
      </c>
    </row>
    <row r="13" spans="4:8" x14ac:dyDescent="0.25">
      <c r="D13" t="s">
        <v>89</v>
      </c>
      <c r="E13" s="33">
        <v>10500</v>
      </c>
      <c r="F13" cm="1">
        <f t="array" ref="F13">_xlfn.IFS(Table933[[#This Row],[Sales Value]]&lt;5000,$E$8,Table933[[#This Row],[Sales Value]]&lt;=10000,Table933[[#This Row],[Sales Value]]*$E$9,TRUE,Table933[[#This Row],[Sales Value]]*$E$10)</f>
        <v>735.00000000000011</v>
      </c>
      <c r="H13" s="27"/>
    </row>
    <row r="14" spans="4:8" x14ac:dyDescent="0.25">
      <c r="D14" t="s">
        <v>90</v>
      </c>
      <c r="E14" s="33">
        <v>5000</v>
      </c>
      <c r="F14" cm="1">
        <f t="array" ref="F14">_xlfn.IFS(Table933[[#This Row],[Sales Value]]&lt;5000,$E$8,Table933[[#This Row],[Sales Value]]&lt;=10000,Table933[[#This Row],[Sales Value]]*$E$9,TRUE,Table933[[#This Row],[Sales Value]]*$E$10)</f>
        <v>250</v>
      </c>
    </row>
    <row r="15" spans="4:8" x14ac:dyDescent="0.25">
      <c r="D15" t="s">
        <v>91</v>
      </c>
      <c r="E15" s="33">
        <v>3792</v>
      </c>
      <c r="F15" t="str" cm="1">
        <f t="array" ref="F15">_xlfn.IFS(Table933[[#This Row],[Sales Value]]&lt;5000,$E$8,Table933[[#This Row],[Sales Value]]&lt;=10000,Table933[[#This Row],[Sales Value]]*$E$9,TRUE,Table933[[#This Row],[Sales Value]]*$E$10)</f>
        <v>No Commission</v>
      </c>
    </row>
    <row r="16" spans="4:8" x14ac:dyDescent="0.25">
      <c r="D16" t="s">
        <v>92</v>
      </c>
      <c r="E16" s="33">
        <v>7528</v>
      </c>
      <c r="F16" cm="1">
        <f t="array" ref="F16">_xlfn.IFS(Table933[[#This Row],[Sales Value]]&lt;5000,$E$8,Table933[[#This Row],[Sales Value]]&lt;=10000,Table933[[#This Row],[Sales Value]]*$E$9,TRUE,Table933[[#This Row],[Sales Value]]*$E$10)</f>
        <v>376.40000000000003</v>
      </c>
    </row>
    <row r="17" spans="4:8" x14ac:dyDescent="0.25">
      <c r="D17" t="s">
        <v>93</v>
      </c>
      <c r="E17" s="33">
        <v>9949</v>
      </c>
      <c r="F17" cm="1">
        <f t="array" ref="F17">_xlfn.IFS(Table933[[#This Row],[Sales Value]]&lt;5000,$E$8,Table933[[#This Row],[Sales Value]]&lt;=10000,Table933[[#This Row],[Sales Value]]*$E$9,TRUE,Table933[[#This Row],[Sales Value]]*$E$10)</f>
        <v>497.45000000000005</v>
      </c>
    </row>
    <row r="18" spans="4:8" x14ac:dyDescent="0.25">
      <c r="D18" t="s">
        <v>94</v>
      </c>
      <c r="E18" s="33">
        <v>7599</v>
      </c>
      <c r="F18" cm="1">
        <f t="array" ref="F18">_xlfn.IFS(Table933[[#This Row],[Sales Value]]&lt;5000,$E$8,Table933[[#This Row],[Sales Value]]&lt;=10000,Table933[[#This Row],[Sales Value]]*$E$9,TRUE,Table933[[#This Row],[Sales Value]]*$E$10)</f>
        <v>379.95000000000005</v>
      </c>
    </row>
    <row r="19" spans="4:8" x14ac:dyDescent="0.25">
      <c r="D19" t="s">
        <v>95</v>
      </c>
      <c r="E19" s="33">
        <v>9424</v>
      </c>
      <c r="F19" cm="1">
        <f t="array" ref="F19">_xlfn.IFS(Table933[[#This Row],[Sales Value]]&lt;5000,$E$8,Table933[[#This Row],[Sales Value]]&lt;=10000,Table933[[#This Row],[Sales Value]]*$E$9,TRUE,Table933[[#This Row],[Sales Value]]*$E$10)</f>
        <v>471.20000000000005</v>
      </c>
    </row>
    <row r="20" spans="4:8" x14ac:dyDescent="0.25">
      <c r="D20" t="s">
        <v>96</v>
      </c>
      <c r="E20" s="33">
        <v>4950</v>
      </c>
      <c r="F20" t="str" cm="1">
        <f t="array" ref="F20">_xlfn.IFS(Table933[[#This Row],[Sales Value]]&lt;5000,$E$8,Table933[[#This Row],[Sales Value]]&lt;=10000,Table933[[#This Row],[Sales Value]]*$E$9,TRUE,Table933[[#This Row],[Sales Value]]*$E$10)</f>
        <v>No Commission</v>
      </c>
    </row>
    <row r="21" spans="4:8" x14ac:dyDescent="0.25">
      <c r="D21" t="s">
        <v>97</v>
      </c>
      <c r="E21" s="33">
        <v>10357</v>
      </c>
      <c r="F21" cm="1">
        <f t="array" ref="F21">_xlfn.IFS(Table933[[#This Row],[Sales Value]]&lt;5000,$E$8,Table933[[#This Row],[Sales Value]]&lt;=10000,Table933[[#This Row],[Sales Value]]*$E$9,TRUE,Table933[[#This Row],[Sales Value]]*$E$10)</f>
        <v>724.99000000000012</v>
      </c>
    </row>
    <row r="22" spans="4:8" x14ac:dyDescent="0.25">
      <c r="D22" t="s">
        <v>98</v>
      </c>
      <c r="E22" s="33">
        <v>5103</v>
      </c>
      <c r="F22" cm="1">
        <f t="array" ref="F22">_xlfn.IFS(Table933[[#This Row],[Sales Value]]&lt;5000,$E$8,Table933[[#This Row],[Sales Value]]&lt;=10000,Table933[[#This Row],[Sales Value]]*$E$9,TRUE,Table933[[#This Row],[Sales Value]]*$E$10)</f>
        <v>255.15</v>
      </c>
    </row>
    <row r="23" spans="4:8" x14ac:dyDescent="0.25">
      <c r="D23" t="s">
        <v>99</v>
      </c>
      <c r="E23" s="33">
        <v>10373</v>
      </c>
      <c r="F23" cm="1">
        <f t="array" ref="F23">_xlfn.IFS(Table933[[#This Row],[Sales Value]]&lt;5000,$E$8,Table933[[#This Row],[Sales Value]]&lt;=10000,Table933[[#This Row],[Sales Value]]*$E$9,TRUE,Table933[[#This Row],[Sales Value]]*$E$10)</f>
        <v>726.11</v>
      </c>
      <c r="H23" s="27"/>
    </row>
    <row r="24" spans="4:8" x14ac:dyDescent="0.25">
      <c r="D24" t="s">
        <v>100</v>
      </c>
      <c r="E24" s="33">
        <v>11966</v>
      </c>
      <c r="F24" cm="1">
        <f t="array" ref="F24">_xlfn.IFS(Table933[[#This Row],[Sales Value]]&lt;5000,$E$8,Table933[[#This Row],[Sales Value]]&lt;=10000,Table933[[#This Row],[Sales Value]]*$E$9,TRUE,Table933[[#This Row],[Sales Value]]*$E$10)</f>
        <v>837.62000000000012</v>
      </c>
      <c r="H24" s="27"/>
    </row>
    <row r="25" spans="4:8" x14ac:dyDescent="0.25">
      <c r="D25" t="s">
        <v>101</v>
      </c>
      <c r="E25" s="33">
        <v>6129</v>
      </c>
      <c r="F25" cm="1">
        <f t="array" ref="F25">_xlfn.IFS(Table933[[#This Row],[Sales Value]]&lt;5000,$E$8,Table933[[#This Row],[Sales Value]]&lt;=10000,Table933[[#This Row],[Sales Value]]*$E$9,TRUE,Table933[[#This Row],[Sales Value]]*$E$10)</f>
        <v>306.45</v>
      </c>
    </row>
    <row r="35" spans="4:6" ht="20.25" thickBot="1" x14ac:dyDescent="0.3">
      <c r="D35" s="55" t="s">
        <v>263</v>
      </c>
    </row>
    <row r="36" spans="4:6" ht="15.75" thickTop="1" x14ac:dyDescent="0.25"/>
    <row r="37" spans="4:6" ht="18" thickBot="1" x14ac:dyDescent="0.35">
      <c r="D37" s="35" t="s">
        <v>145</v>
      </c>
    </row>
    <row r="38" spans="4:6" ht="16.5" thickTop="1" thickBot="1" x14ac:dyDescent="0.3"/>
    <row r="39" spans="4:6" ht="16.5" thickTop="1" thickBot="1" x14ac:dyDescent="0.3">
      <c r="D39" s="10" t="s">
        <v>156</v>
      </c>
      <c r="E39" s="10" t="s">
        <v>157</v>
      </c>
    </row>
    <row r="40" spans="4:6" ht="15.75" thickTop="1" x14ac:dyDescent="0.25">
      <c r="D40" s="11" t="s">
        <v>146</v>
      </c>
      <c r="E40" s="11" t="s">
        <v>147</v>
      </c>
    </row>
    <row r="41" spans="4:6" x14ac:dyDescent="0.25">
      <c r="D41" s="11" t="s">
        <v>148</v>
      </c>
      <c r="E41" s="11" t="s">
        <v>149</v>
      </c>
    </row>
    <row r="42" spans="4:6" x14ac:dyDescent="0.25">
      <c r="D42" s="11" t="s">
        <v>150</v>
      </c>
      <c r="E42" s="11" t="s">
        <v>151</v>
      </c>
    </row>
    <row r="43" spans="4:6" x14ac:dyDescent="0.25">
      <c r="D43" s="11" t="s">
        <v>152</v>
      </c>
      <c r="E43" s="11" t="s">
        <v>153</v>
      </c>
    </row>
    <row r="44" spans="4:6" x14ac:dyDescent="0.25">
      <c r="D44" s="11" t="s">
        <v>154</v>
      </c>
      <c r="E44" s="11" t="s">
        <v>155</v>
      </c>
    </row>
    <row r="45" spans="4:6" ht="15.75" thickBot="1" x14ac:dyDescent="0.3"/>
    <row r="46" spans="4:6" ht="17.25" thickBot="1" x14ac:dyDescent="0.3">
      <c r="D46" s="32" t="s">
        <v>143</v>
      </c>
      <c r="E46" s="32" t="s">
        <v>139</v>
      </c>
      <c r="F46" s="32" t="s">
        <v>144</v>
      </c>
    </row>
    <row r="47" spans="4:6" x14ac:dyDescent="0.25">
      <c r="D47" s="34">
        <v>81</v>
      </c>
      <c r="E47" s="18" t="str" cm="1">
        <f t="array" ref="E47">_xlfn.IFS(D47&gt;89,"A",D47&gt;79,"B",D47&gt;69,"C",D47&gt;59,"D",TRUE,"F")</f>
        <v>B</v>
      </c>
      <c r="F47" s="18" t="str" cm="1">
        <f t="array" ref="F47">_xlfn.SWITCH(TRUE,D47&gt;89,"A",D47&gt;79,"B",D47&gt;69,"C",D47&gt;59,"D","F")</f>
        <v>B</v>
      </c>
    </row>
    <row r="48" spans="4:6" x14ac:dyDescent="0.25">
      <c r="D48" s="34">
        <v>84</v>
      </c>
      <c r="E48" s="18" t="str" cm="1">
        <f t="array" ref="E48">_xlfn.IFS(D48&gt;89,"A",D48&gt;79,"B",D48&gt;69,"C",D48&gt;59,"D",TRUE,"F")</f>
        <v>B</v>
      </c>
      <c r="F48" s="18" t="str" cm="1">
        <f t="array" ref="F48">_xlfn.SWITCH(TRUE,D48&gt;89,"A",D48&gt;79,"B",D48&gt;69,"C",D48&gt;59,"D","F")</f>
        <v>B</v>
      </c>
    </row>
    <row r="49" spans="4:6" x14ac:dyDescent="0.25">
      <c r="D49" s="34">
        <v>70</v>
      </c>
      <c r="E49" s="18" t="str" cm="1">
        <f t="array" ref="E49">_xlfn.IFS(D49&gt;89,"A",D49&gt;79,"B",D49&gt;69,"C",D49&gt;59,"D",TRUE,"F")</f>
        <v>C</v>
      </c>
      <c r="F49" s="18" t="str" cm="1">
        <f t="array" ref="F49">_xlfn.SWITCH(TRUE,D49&gt;89,"A",D49&gt;79,"B",D49&gt;69,"C",D49&gt;59,"D","F")</f>
        <v>C</v>
      </c>
    </row>
    <row r="50" spans="4:6" x14ac:dyDescent="0.25">
      <c r="D50" s="34">
        <v>58</v>
      </c>
      <c r="E50" s="18" t="str" cm="1">
        <f t="array" ref="E50">_xlfn.IFS(D50&gt;89,"A",D50&gt;79,"B",D50&gt;69,"C",D50&gt;59,"D",TRUE,"F")</f>
        <v>F</v>
      </c>
      <c r="F50" s="18" t="str" cm="1">
        <f t="array" ref="F50">_xlfn.SWITCH(TRUE,D50&gt;89,"A",D50&gt;79,"B",D50&gt;69,"C",D50&gt;59,"D","F")</f>
        <v>F</v>
      </c>
    </row>
    <row r="51" spans="4:6" x14ac:dyDescent="0.25">
      <c r="D51" s="34">
        <v>80</v>
      </c>
      <c r="E51" s="18" t="str" cm="1">
        <f t="array" ref="E51">_xlfn.IFS(D51&gt;89,"A",D51&gt;79,"B",D51&gt;69,"C",D51&gt;59,"D",TRUE,"F")</f>
        <v>B</v>
      </c>
      <c r="F51" s="18" t="str" cm="1">
        <f t="array" ref="F51">_xlfn.SWITCH(TRUE,D51&gt;89,"A",D51&gt;79,"B",D51&gt;69,"C",D51&gt;59,"D","F")</f>
        <v>B</v>
      </c>
    </row>
    <row r="52" spans="4:6" x14ac:dyDescent="0.25">
      <c r="D52" s="34">
        <v>75</v>
      </c>
      <c r="E52" s="18" t="str" cm="1">
        <f t="array" ref="E52">_xlfn.IFS(D52&gt;89,"A",D52&gt;79,"B",D52&gt;69,"C",D52&gt;59,"D",TRUE,"F")</f>
        <v>C</v>
      </c>
      <c r="F52" s="18" t="str" cm="1">
        <f t="array" ref="F52">_xlfn.SWITCH(TRUE,D52&gt;89,"A",D52&gt;79,"B",D52&gt;69,"C",D52&gt;59,"D","F")</f>
        <v>C</v>
      </c>
    </row>
    <row r="53" spans="4:6" x14ac:dyDescent="0.25">
      <c r="D53" s="34">
        <v>67</v>
      </c>
      <c r="E53" s="18" t="str" cm="1">
        <f t="array" ref="E53">_xlfn.IFS(D53&gt;89,"A",D53&gt;79,"B",D53&gt;69,"C",D53&gt;59,"D",TRUE,"F")</f>
        <v>D</v>
      </c>
      <c r="F53" s="18" t="str" cm="1">
        <f t="array" ref="F53">_xlfn.SWITCH(TRUE,D53&gt;89,"A",D53&gt;79,"B",D53&gt;69,"C",D53&gt;59,"D","F")</f>
        <v>D</v>
      </c>
    </row>
    <row r="54" spans="4:6" x14ac:dyDescent="0.25">
      <c r="D54" s="34">
        <v>40</v>
      </c>
      <c r="E54" s="18" t="str" cm="1">
        <f t="array" ref="E54">_xlfn.IFS(D54&gt;89,"A",D54&gt;79,"B",D54&gt;69,"C",D54&gt;59,"D",TRUE,"F")</f>
        <v>F</v>
      </c>
      <c r="F54" s="18" t="str" cm="1">
        <f t="array" ref="F54">_xlfn.SWITCH(TRUE,D54&gt;89,"A",D54&gt;79,"B",D54&gt;69,"C",D54&gt;59,"D","F")</f>
        <v>F</v>
      </c>
    </row>
    <row r="55" spans="4:6" x14ac:dyDescent="0.25">
      <c r="D55" s="34">
        <v>95</v>
      </c>
      <c r="E55" s="18" t="str" cm="1">
        <f t="array" ref="E55">_xlfn.IFS(D55&gt;89,"A",D55&gt;79,"B",D55&gt;69,"C",D55&gt;59,"D",TRUE,"F")</f>
        <v>A</v>
      </c>
      <c r="F55" s="18" t="str" cm="1">
        <f t="array" ref="F55">_xlfn.SWITCH(TRUE,D55&gt;89,"A",D55&gt;79,"B",D55&gt;69,"C",D55&gt;59,"D","F")</f>
        <v>A</v>
      </c>
    </row>
    <row r="56" spans="4:6" x14ac:dyDescent="0.25">
      <c r="D56" s="34">
        <v>52</v>
      </c>
      <c r="E56" s="18" t="str" cm="1">
        <f t="array" ref="E56">_xlfn.IFS(D56&gt;89,"A",D56&gt;79,"B",D56&gt;69,"C",D56&gt;59,"D",TRUE,"F")</f>
        <v>F</v>
      </c>
      <c r="F56" s="18" t="str" cm="1">
        <f t="array" ref="F56">_xlfn.SWITCH(TRUE,D56&gt;89,"A",D56&gt;79,"B",D56&gt;69,"C",D56&gt;59,"D","F")</f>
        <v>F</v>
      </c>
    </row>
    <row r="57" spans="4:6" x14ac:dyDescent="0.25">
      <c r="D57" s="34">
        <v>67</v>
      </c>
      <c r="E57" s="18" t="str" cm="1">
        <f t="array" ref="E57">_xlfn.IFS(D57&gt;89,"A",D57&gt;79,"B",D57&gt;69,"C",D57&gt;59,"D",TRUE,"F")</f>
        <v>D</v>
      </c>
      <c r="F57" s="18" t="str" cm="1">
        <f t="array" ref="F57">_xlfn.SWITCH(TRUE,D57&gt;89,"A",D57&gt;79,"B",D57&gt;69,"C",D57&gt;59,"D","F")</f>
        <v>D</v>
      </c>
    </row>
    <row r="64" spans="4:6" ht="20.25" thickBot="1" x14ac:dyDescent="0.3">
      <c r="D64" s="55" t="s">
        <v>264</v>
      </c>
    </row>
    <row r="65" spans="4:6" ht="15.75" thickTop="1" x14ac:dyDescent="0.25"/>
    <row r="66" spans="4:6" ht="15.75" thickBot="1" x14ac:dyDescent="0.3"/>
    <row r="67" spans="4:6" ht="31.5" thickTop="1" thickBot="1" x14ac:dyDescent="0.3">
      <c r="D67" s="29" t="s">
        <v>158</v>
      </c>
      <c r="E67" s="38" t="s">
        <v>164</v>
      </c>
    </row>
    <row r="68" spans="4:6" ht="15.75" thickTop="1" x14ac:dyDescent="0.25">
      <c r="D68" s="11">
        <v>1</v>
      </c>
      <c r="E68" s="37" t="s">
        <v>159</v>
      </c>
    </row>
    <row r="69" spans="4:6" x14ac:dyDescent="0.25">
      <c r="D69" s="11">
        <v>2</v>
      </c>
      <c r="E69" s="37" t="s">
        <v>160</v>
      </c>
    </row>
    <row r="70" spans="4:6" x14ac:dyDescent="0.25">
      <c r="D70" s="11">
        <v>3</v>
      </c>
      <c r="E70" s="37" t="s">
        <v>161</v>
      </c>
    </row>
    <row r="71" spans="4:6" x14ac:dyDescent="0.25">
      <c r="D71" s="11">
        <v>4</v>
      </c>
      <c r="E71" s="37" t="s">
        <v>162</v>
      </c>
    </row>
    <row r="72" spans="4:6" x14ac:dyDescent="0.25">
      <c r="D72" s="11" t="s">
        <v>165</v>
      </c>
      <c r="E72" s="37" t="s">
        <v>163</v>
      </c>
    </row>
    <row r="74" spans="4:6" ht="16.5" customHeight="1" thickBot="1" x14ac:dyDescent="0.3">
      <c r="D74" s="58" t="s">
        <v>265</v>
      </c>
      <c r="F74" s="16"/>
    </row>
    <row r="76" spans="4:6" ht="30" x14ac:dyDescent="0.25">
      <c r="D76" s="23" t="s">
        <v>87</v>
      </c>
      <c r="E76" s="36" t="s">
        <v>158</v>
      </c>
      <c r="F76" s="23" t="s">
        <v>25</v>
      </c>
    </row>
    <row r="77" spans="4:6" x14ac:dyDescent="0.25">
      <c r="D77" t="s">
        <v>89</v>
      </c>
      <c r="E77" s="9">
        <v>4</v>
      </c>
      <c r="F77" t="str" cm="1">
        <f t="array" ref="F77">_xlfn.SWITCH(Table1034[[#This Row],[Employment Status]],1,"Full-time",2,"Part-time",3,"Contract",4,"Intern","Unknown Status")</f>
        <v>Intern</v>
      </c>
    </row>
    <row r="78" spans="4:6" x14ac:dyDescent="0.25">
      <c r="D78" t="s">
        <v>90</v>
      </c>
      <c r="E78" s="9">
        <v>1</v>
      </c>
      <c r="F78" t="str" cm="1">
        <f t="array" ref="F78">_xlfn.SWITCH(Table1034[[#This Row],[Employment Status]],1,"Full-time",2,"Part-time",3,"Contract",4,"Intern","Unknown Status")</f>
        <v>Full-time</v>
      </c>
    </row>
    <row r="79" spans="4:6" x14ac:dyDescent="0.25">
      <c r="D79" t="s">
        <v>91</v>
      </c>
      <c r="E79" s="9"/>
      <c r="F79" t="str" cm="1">
        <f t="array" ref="F79">_xlfn.SWITCH(Table1034[[#This Row],[Employment Status]],1,"Full-time",2,"Part-time",3,"Contract",4,"Intern","Unknown Status")</f>
        <v>Unknown Status</v>
      </c>
    </row>
    <row r="80" spans="4:6" x14ac:dyDescent="0.25">
      <c r="D80" t="s">
        <v>92</v>
      </c>
      <c r="E80" s="9">
        <v>4</v>
      </c>
      <c r="F80" t="str" cm="1">
        <f t="array" ref="F80">_xlfn.SWITCH(Table1034[[#This Row],[Employment Status]],1,"Full-time",2,"Part-time",3,"Contract",4,"Intern","Unknown Status")</f>
        <v>Intern</v>
      </c>
    </row>
    <row r="81" spans="4:6" x14ac:dyDescent="0.25">
      <c r="D81" t="s">
        <v>93</v>
      </c>
      <c r="E81" s="9">
        <v>3</v>
      </c>
      <c r="F81" t="str" cm="1">
        <f t="array" ref="F81">_xlfn.SWITCH(Table1034[[#This Row],[Employment Status]],1,"Full-time",2,"Part-time",3,"Contract",4,"Intern","Unknown Status")</f>
        <v>Contract</v>
      </c>
    </row>
    <row r="82" spans="4:6" x14ac:dyDescent="0.25">
      <c r="D82" t="s">
        <v>94</v>
      </c>
      <c r="E82" s="9">
        <v>3</v>
      </c>
      <c r="F82" t="str" cm="1">
        <f t="array" ref="F82">_xlfn.SWITCH(Table1034[[#This Row],[Employment Status]],1,"Full-time",2,"Part-time",3,"Contract",4,"Intern","Unknown Status")</f>
        <v>Contract</v>
      </c>
    </row>
    <row r="83" spans="4:6" x14ac:dyDescent="0.25">
      <c r="D83" t="s">
        <v>95</v>
      </c>
      <c r="E83" s="9">
        <v>1</v>
      </c>
      <c r="F83" t="str" cm="1">
        <f t="array" ref="F83">_xlfn.SWITCH(Table1034[[#This Row],[Employment Status]],1,"Full-time",2,"Part-time",3,"Contract",4,"Intern","Unknown Status")</f>
        <v>Full-time</v>
      </c>
    </row>
    <row r="84" spans="4:6" x14ac:dyDescent="0.25">
      <c r="D84" t="s">
        <v>96</v>
      </c>
      <c r="E84" s="9">
        <v>3</v>
      </c>
      <c r="F84" t="str" cm="1">
        <f t="array" ref="F84">_xlfn.SWITCH(Table1034[[#This Row],[Employment Status]],1,"Full-time",2,"Part-time",3,"Contract",4,"Intern","Unknown Status")</f>
        <v>Contract</v>
      </c>
    </row>
    <row r="85" spans="4:6" x14ac:dyDescent="0.25">
      <c r="D85" t="s">
        <v>97</v>
      </c>
      <c r="E85" s="9"/>
      <c r="F85" t="str" cm="1">
        <f t="array" ref="F85">_xlfn.SWITCH(Table1034[[#This Row],[Employment Status]],1,"Full-time",2,"Part-time",3,"Contract",4,"Intern","Unknown Status")</f>
        <v>Unknown Status</v>
      </c>
    </row>
    <row r="86" spans="4:6" x14ac:dyDescent="0.25">
      <c r="D86" t="s">
        <v>98</v>
      </c>
      <c r="E86" s="9">
        <v>4</v>
      </c>
      <c r="F86" t="str" cm="1">
        <f t="array" ref="F86">_xlfn.SWITCH(Table1034[[#This Row],[Employment Status]],1,"Full-time",2,"Part-time",3,"Contract",4,"Intern","Unknown Status")</f>
        <v>Intern</v>
      </c>
    </row>
    <row r="87" spans="4:6" x14ac:dyDescent="0.25">
      <c r="D87" t="s">
        <v>99</v>
      </c>
      <c r="E87" s="9">
        <v>2</v>
      </c>
      <c r="F87" t="str" cm="1">
        <f t="array" ref="F87">_xlfn.SWITCH(Table1034[[#This Row],[Employment Status]],1,"Full-time",2,"Part-time",3,"Contract",4,"Intern","Unknown Status")</f>
        <v>Part-time</v>
      </c>
    </row>
    <row r="88" spans="4:6" x14ac:dyDescent="0.25">
      <c r="D88" t="s">
        <v>100</v>
      </c>
      <c r="E88" s="9">
        <v>0</v>
      </c>
      <c r="F88" t="str" cm="1">
        <f t="array" ref="F88">_xlfn.SWITCH(Table1034[[#This Row],[Employment Status]],1,"Full-time",2,"Part-time",3,"Contract",4,"Intern","Unknown Status")</f>
        <v>Unknown Status</v>
      </c>
    </row>
    <row r="89" spans="4:6" x14ac:dyDescent="0.25">
      <c r="D89" t="s">
        <v>101</v>
      </c>
      <c r="E89" s="9">
        <v>2</v>
      </c>
      <c r="F89" t="str" cm="1">
        <f t="array" ref="F89">_xlfn.SWITCH(Table1034[[#This Row],[Employment Status]],1,"Full-time",2,"Part-time",3,"Contract",4,"Intern","Unknown Status")</f>
        <v>Part-time</v>
      </c>
    </row>
    <row r="100" spans="4:7" ht="15.75" thickBot="1" x14ac:dyDescent="0.3">
      <c r="D100" s="58" t="s">
        <v>267</v>
      </c>
    </row>
    <row r="101" spans="4:7" ht="15.75" thickBot="1" x14ac:dyDescent="0.3"/>
    <row r="102" spans="4:7" ht="33.75" thickBot="1" x14ac:dyDescent="0.3">
      <c r="D102" s="32" t="s">
        <v>266</v>
      </c>
      <c r="E102" s="32" t="s">
        <v>204</v>
      </c>
    </row>
    <row r="103" spans="4:7" x14ac:dyDescent="0.25">
      <c r="D103" s="18" t="s">
        <v>189</v>
      </c>
      <c r="E103" s="31" t="str" cm="1">
        <f t="array" ref="E103">_xlfn.SWITCH(D103,"Wheel Tractor-Scrapers","WTS-274","Wheel Loaders","WL-253","Underground - Hard Rock","UHR-377","Track Loaders","TL-215","Telehandlers","T-247","Road Reclaimers","RR-377","Pipelayers","P-214","Off-Highway Trucks","OHT-391","Material Handlers","MH-274","Motor Graders","MG-253","Hydraulic Mining Shovels","HMS-237","Forest Machines","FM-300","Electric Rope Shovels","ERS-332","Excavators","E-224","Drills","DRI-336","Draglines","DRA-297","Dozers","DOZ-361","Cold Planers","CP-272","Compactors","C-276","Backhoe Loaders","BL-368","Articulated Trucks","AT-318","Asphalt Pavers","AP-383")</f>
        <v>DRI-336</v>
      </c>
    </row>
    <row r="104" spans="4:7" ht="15.75" thickBot="1" x14ac:dyDescent="0.3"/>
    <row r="105" spans="4:7" ht="16.5" thickTop="1" thickBot="1" x14ac:dyDescent="0.3">
      <c r="D105" s="39" t="s">
        <v>203</v>
      </c>
      <c r="E105" s="39" t="s">
        <v>204</v>
      </c>
    </row>
    <row r="106" spans="4:7" ht="15.75" thickTop="1" x14ac:dyDescent="0.25">
      <c r="D106" s="18" t="s">
        <v>166</v>
      </c>
      <c r="E106" s="18" t="s">
        <v>167</v>
      </c>
      <c r="G106" t="str" cm="1">
        <f t="array" ref="G106">_xlfn.TEXTJOIN(",",TRUE,_xlfn.VALUETOTEXT(D106:E127,1))</f>
        <v>"Wheel Tractor-Scrapers","WTS-274","Wheel Loaders","WL-253","Underground - Hard Rock","UHR-377","Track Loaders","TL-215","Telehandlers","T-247","Road Reclaimers","RR-377","Pipelayers","P-214","Off-Highway Trucks","OHT-391","Material Handlers","MH-274","Motor Graders","MG-253","Hydraulic Mining Shovels","HMS-237","Forest Machines","FM-300","Electric Rope Shovels","ERS-332","Excavators","E-224","Drills","DRI-336","Draglines","DRA-297","Dozers","DOZ-361","Cold Planers","CP-272","Compactors","C-276","Backhoe Loaders","BL-368","Articulated Trucks","AT-318","Asphalt Pavers","AP-383"</v>
      </c>
    </row>
    <row r="107" spans="4:7" x14ac:dyDescent="0.25">
      <c r="D107" s="18" t="s">
        <v>168</v>
      </c>
      <c r="E107" s="18" t="s">
        <v>169</v>
      </c>
      <c r="G107" t="s">
        <v>302</v>
      </c>
    </row>
    <row r="108" spans="4:7" x14ac:dyDescent="0.25">
      <c r="D108" s="18" t="s">
        <v>170</v>
      </c>
      <c r="E108" s="18" t="s">
        <v>171</v>
      </c>
    </row>
    <row r="109" spans="4:7" x14ac:dyDescent="0.25">
      <c r="D109" s="18" t="s">
        <v>8</v>
      </c>
      <c r="E109" s="18" t="s">
        <v>172</v>
      </c>
    </row>
    <row r="110" spans="4:7" x14ac:dyDescent="0.25">
      <c r="D110" s="18" t="s">
        <v>173</v>
      </c>
      <c r="E110" s="18" t="s">
        <v>174</v>
      </c>
    </row>
    <row r="111" spans="4:7" x14ac:dyDescent="0.25">
      <c r="D111" s="18" t="s">
        <v>175</v>
      </c>
      <c r="E111" s="18" t="s">
        <v>176</v>
      </c>
    </row>
    <row r="112" spans="4:7" x14ac:dyDescent="0.25">
      <c r="D112" s="18" t="s">
        <v>7</v>
      </c>
      <c r="E112" s="18" t="s">
        <v>177</v>
      </c>
    </row>
    <row r="113" spans="4:5" x14ac:dyDescent="0.25">
      <c r="D113" s="18" t="s">
        <v>6</v>
      </c>
      <c r="E113" s="18" t="s">
        <v>178</v>
      </c>
    </row>
    <row r="114" spans="4:5" x14ac:dyDescent="0.25">
      <c r="D114" s="18" t="s">
        <v>179</v>
      </c>
      <c r="E114" s="18" t="s">
        <v>180</v>
      </c>
    </row>
    <row r="115" spans="4:5" x14ac:dyDescent="0.25">
      <c r="D115" s="18" t="s">
        <v>181</v>
      </c>
      <c r="E115" s="18" t="s">
        <v>182</v>
      </c>
    </row>
    <row r="116" spans="4:5" x14ac:dyDescent="0.25">
      <c r="D116" s="18" t="s">
        <v>183</v>
      </c>
      <c r="E116" s="18" t="s">
        <v>184</v>
      </c>
    </row>
    <row r="117" spans="4:5" x14ac:dyDescent="0.25">
      <c r="D117" s="18" t="s">
        <v>5</v>
      </c>
      <c r="E117" s="18" t="s">
        <v>185</v>
      </c>
    </row>
    <row r="118" spans="4:5" x14ac:dyDescent="0.25">
      <c r="D118" s="18" t="s">
        <v>186</v>
      </c>
      <c r="E118" s="18" t="s">
        <v>187</v>
      </c>
    </row>
    <row r="119" spans="4:5" x14ac:dyDescent="0.25">
      <c r="D119" s="18" t="s">
        <v>4</v>
      </c>
      <c r="E119" s="18" t="s">
        <v>188</v>
      </c>
    </row>
    <row r="120" spans="4:5" x14ac:dyDescent="0.25">
      <c r="D120" s="18" t="s">
        <v>189</v>
      </c>
      <c r="E120" s="18" t="s">
        <v>190</v>
      </c>
    </row>
    <row r="121" spans="4:5" x14ac:dyDescent="0.25">
      <c r="D121" s="18" t="s">
        <v>191</v>
      </c>
      <c r="E121" s="18" t="s">
        <v>192</v>
      </c>
    </row>
    <row r="122" spans="4:5" x14ac:dyDescent="0.25">
      <c r="D122" s="18" t="s">
        <v>193</v>
      </c>
      <c r="E122" s="18" t="s">
        <v>194</v>
      </c>
    </row>
    <row r="123" spans="4:5" x14ac:dyDescent="0.25">
      <c r="D123" s="18" t="s">
        <v>2</v>
      </c>
      <c r="E123" s="18" t="s">
        <v>195</v>
      </c>
    </row>
    <row r="124" spans="4:5" x14ac:dyDescent="0.25">
      <c r="D124" s="18" t="s">
        <v>3</v>
      </c>
      <c r="E124" s="18" t="s">
        <v>196</v>
      </c>
    </row>
    <row r="125" spans="4:5" x14ac:dyDescent="0.25">
      <c r="D125" s="18" t="s">
        <v>197</v>
      </c>
      <c r="E125" s="18" t="s">
        <v>198</v>
      </c>
    </row>
    <row r="126" spans="4:5" x14ac:dyDescent="0.25">
      <c r="D126" s="18" t="s">
        <v>199</v>
      </c>
      <c r="E126" s="18" t="s">
        <v>200</v>
      </c>
    </row>
    <row r="127" spans="4:5" x14ac:dyDescent="0.25">
      <c r="D127" s="18" t="s">
        <v>201</v>
      </c>
      <c r="E127" s="18" t="s">
        <v>202</v>
      </c>
    </row>
    <row r="137" spans="4:5" ht="15.75" thickBot="1" x14ac:dyDescent="0.3">
      <c r="D137" s="58" t="s">
        <v>282</v>
      </c>
    </row>
    <row r="139" spans="4:5" x14ac:dyDescent="0.25">
      <c r="D139" s="60" t="s">
        <v>206</v>
      </c>
      <c r="E139" s="60" t="s">
        <v>205</v>
      </c>
    </row>
    <row r="140" spans="4:5" x14ac:dyDescent="0.25">
      <c r="D140" s="34" t="s">
        <v>207</v>
      </c>
      <c r="E140" s="56">
        <v>0.35</v>
      </c>
    </row>
    <row r="141" spans="4:5" x14ac:dyDescent="0.25">
      <c r="D141" s="34" t="s">
        <v>280</v>
      </c>
      <c r="E141" s="56">
        <v>0.45</v>
      </c>
    </row>
    <row r="142" spans="4:5" x14ac:dyDescent="0.25">
      <c r="D142" s="34" t="s">
        <v>208</v>
      </c>
      <c r="E142" s="56">
        <v>0.55000000000000004</v>
      </c>
    </row>
    <row r="145" spans="4:8" x14ac:dyDescent="0.25">
      <c r="D145" s="64" t="s">
        <v>204</v>
      </c>
      <c r="E145" t="s">
        <v>10</v>
      </c>
      <c r="F145" t="s">
        <v>281</v>
      </c>
    </row>
    <row r="146" spans="4:8" x14ac:dyDescent="0.25">
      <c r="D146" t="s">
        <v>273</v>
      </c>
      <c r="E146" s="13">
        <v>11375</v>
      </c>
      <c r="F146" s="27" cm="1">
        <f t="array" ref="F146">_xlfn.SWITCH(LEFT(Table3439[[#This Row],[Product Code]],FIND("-",Table3439[[#This Row],[Product Code]])-1),"BS",0.35,"BAK",0.45,"MT",0.55)*Table3439[[#This Row],[Sales Value]]</f>
        <v>5118.75</v>
      </c>
      <c r="G146" s="40"/>
      <c r="H146" s="27"/>
    </row>
    <row r="147" spans="4:8" x14ac:dyDescent="0.25">
      <c r="D147" t="s">
        <v>276</v>
      </c>
      <c r="E147" s="13">
        <v>12020</v>
      </c>
      <c r="F147" s="27" cm="1">
        <f t="array" ref="F147">_xlfn.SWITCH(LEFT(Table3439[[#This Row],[Product Code]],FIND("-",Table3439[[#This Row],[Product Code]])-1),"BS",0.35,"BAK",0.45,"MT",0.55)*Table3439[[#This Row],[Sales Value]]</f>
        <v>6611.0000000000009</v>
      </c>
      <c r="H147" s="27"/>
    </row>
    <row r="148" spans="4:8" x14ac:dyDescent="0.25">
      <c r="D148" t="s">
        <v>272</v>
      </c>
      <c r="E148" s="13">
        <v>7652</v>
      </c>
      <c r="F148" s="27" cm="1">
        <f t="array" ref="F148">_xlfn.SWITCH(LEFT(Table3439[[#This Row],[Product Code]],FIND("-",Table3439[[#This Row],[Product Code]])-1),"BS",0.35,"BAK",0.45,"MT",0.55)*Table3439[[#This Row],[Sales Value]]</f>
        <v>3443.4</v>
      </c>
    </row>
    <row r="149" spans="4:8" x14ac:dyDescent="0.25">
      <c r="D149" t="s">
        <v>275</v>
      </c>
      <c r="E149" s="13">
        <v>8193</v>
      </c>
      <c r="F149" s="27" cm="1">
        <f t="array" ref="F149">_xlfn.SWITCH(LEFT(Table3439[[#This Row],[Product Code]],FIND("-",Table3439[[#This Row],[Product Code]])-1),"BS",0.35,"BAK",0.45,"MT",0.55)*Table3439[[#This Row],[Sales Value]]</f>
        <v>3686.85</v>
      </c>
    </row>
    <row r="150" spans="4:8" x14ac:dyDescent="0.25">
      <c r="D150" t="s">
        <v>269</v>
      </c>
      <c r="E150" s="13">
        <v>6137</v>
      </c>
      <c r="F150" s="27" cm="1">
        <f t="array" ref="F150">_xlfn.SWITCH(LEFT(Table3439[[#This Row],[Product Code]],FIND("-",Table3439[[#This Row],[Product Code]])-1),"BS",0.35,"BAK",0.45,"MT",0.55)*Table3439[[#This Row],[Sales Value]]</f>
        <v>2147.9499999999998</v>
      </c>
    </row>
    <row r="151" spans="4:8" x14ac:dyDescent="0.25">
      <c r="D151" t="s">
        <v>270</v>
      </c>
      <c r="E151" s="13">
        <v>13936</v>
      </c>
      <c r="F151" s="27" cm="1">
        <f t="array" ref="F151">_xlfn.SWITCH(LEFT(Table3439[[#This Row],[Product Code]],FIND("-",Table3439[[#This Row],[Product Code]])-1),"BS",0.35,"BAK",0.45,"MT",0.55)*Table3439[[#This Row],[Sales Value]]</f>
        <v>4877.5999999999995</v>
      </c>
    </row>
    <row r="152" spans="4:8" x14ac:dyDescent="0.25">
      <c r="D152" t="s">
        <v>269</v>
      </c>
      <c r="E152" s="13">
        <v>12193</v>
      </c>
      <c r="F152" s="27" cm="1">
        <f t="array" ref="F152">_xlfn.SWITCH(LEFT(Table3439[[#This Row],[Product Code]],FIND("-",Table3439[[#This Row],[Product Code]])-1),"BS",0.35,"BAK",0.45,"MT",0.55)*Table3439[[#This Row],[Sales Value]]</f>
        <v>4267.55</v>
      </c>
    </row>
    <row r="153" spans="4:8" x14ac:dyDescent="0.25">
      <c r="D153" t="s">
        <v>279</v>
      </c>
      <c r="E153" s="13">
        <v>8616</v>
      </c>
      <c r="F153" s="27" cm="1">
        <f t="array" ref="F153">_xlfn.SWITCH(LEFT(Table3439[[#This Row],[Product Code]],FIND("-",Table3439[[#This Row],[Product Code]])-1),"BS",0.35,"BAK",0.45,"MT",0.55)*Table3439[[#This Row],[Sales Value]]</f>
        <v>4738.8</v>
      </c>
    </row>
    <row r="154" spans="4:8" x14ac:dyDescent="0.25">
      <c r="D154" t="s">
        <v>271</v>
      </c>
      <c r="E154" s="13">
        <v>9335</v>
      </c>
      <c r="F154" s="27" cm="1">
        <f t="array" ref="F154">_xlfn.SWITCH(LEFT(Table3439[[#This Row],[Product Code]],FIND("-",Table3439[[#This Row],[Product Code]])-1),"BS",0.35,"BAK",0.45,"MT",0.55)*Table3439[[#This Row],[Sales Value]]</f>
        <v>3267.25</v>
      </c>
    </row>
    <row r="155" spans="4:8" x14ac:dyDescent="0.25">
      <c r="D155" t="s">
        <v>278</v>
      </c>
      <c r="E155" s="13">
        <v>8266</v>
      </c>
      <c r="F155" s="27" cm="1">
        <f t="array" ref="F155">_xlfn.SWITCH(LEFT(Table3439[[#This Row],[Product Code]],FIND("-",Table3439[[#This Row],[Product Code]])-1),"BS",0.35,"BAK",0.45,"MT",0.55)*Table3439[[#This Row],[Sales Value]]</f>
        <v>4546.3</v>
      </c>
    </row>
    <row r="156" spans="4:8" x14ac:dyDescent="0.25">
      <c r="D156" t="s">
        <v>274</v>
      </c>
      <c r="E156" s="13">
        <v>11577</v>
      </c>
      <c r="F156" s="27" cm="1">
        <f t="array" ref="F156">_xlfn.SWITCH(LEFT(Table3439[[#This Row],[Product Code]],FIND("-",Table3439[[#This Row],[Product Code]])-1),"BS",0.35,"BAK",0.45,"MT",0.55)*Table3439[[#This Row],[Sales Value]]</f>
        <v>5209.6500000000005</v>
      </c>
    </row>
    <row r="157" spans="4:8" x14ac:dyDescent="0.25">
      <c r="D157" t="s">
        <v>277</v>
      </c>
      <c r="E157" s="13">
        <v>10563</v>
      </c>
      <c r="F157" s="27" cm="1">
        <f t="array" ref="F157">_xlfn.SWITCH(LEFT(Table3439[[#This Row],[Product Code]],FIND("-",Table3439[[#This Row],[Product Code]])-1),"BS",0.35,"BAK",0.45,"MT",0.55)*Table3439[[#This Row],[Sales Value]]</f>
        <v>5809.6500000000005</v>
      </c>
    </row>
    <row r="158" spans="4:8" x14ac:dyDescent="0.25">
      <c r="D158" t="s">
        <v>268</v>
      </c>
      <c r="E158" s="13">
        <v>14335</v>
      </c>
      <c r="F158" s="27" cm="1">
        <f t="array" ref="F158">_xlfn.SWITCH(LEFT(Table3439[[#This Row],[Product Code]],FIND("-",Table3439[[#This Row],[Product Code]])-1),"BS",0.35,"BAK",0.45,"MT",0.55)*Table3439[[#This Row],[Sales Value]]</f>
        <v>5017.25</v>
      </c>
    </row>
  </sheetData>
  <dataValidations count="1">
    <dataValidation type="list" allowBlank="1" showInputMessage="1" showErrorMessage="1" sqref="D103" xr:uid="{FC4692B5-A9F5-4149-AF99-9BEA9ED0C88B}">
      <formula1>$D$106:$D$127</formula1>
    </dataValidation>
  </dataValidations>
  <pageMargins left="0.7" right="0.7" top="0.75" bottom="0.75" header="0.3" footer="0.3"/>
  <drawing r:id="rId1"/>
  <tableParts count="3">
    <tablePart r:id="rId2"/>
    <tablePart r:id="rId3"/>
    <tablePart r:id="rId4"/>
  </tablePart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A0D0F1-38FD-4B48-8D52-594CC8800B6E}">
  <dimension ref="B1:I61"/>
  <sheetViews>
    <sheetView zoomScale="220" zoomScaleNormal="220" workbookViewId="0"/>
  </sheetViews>
  <sheetFormatPr defaultRowHeight="15" x14ac:dyDescent="0.25"/>
  <cols>
    <col min="2" max="2" width="9.85546875" customWidth="1"/>
    <col min="3" max="3" width="12.28515625" bestFit="1" customWidth="1"/>
    <col min="4" max="4" width="9.28515625" bestFit="1" customWidth="1"/>
    <col min="5" max="5" width="8.140625" customWidth="1"/>
    <col min="6" max="6" width="11.28515625" customWidth="1"/>
    <col min="7" max="7" width="10.140625" bestFit="1" customWidth="1"/>
    <col min="9" max="9" width="9.140625" customWidth="1"/>
  </cols>
  <sheetData>
    <row r="1" spans="2:9" ht="20.25" thickBot="1" x14ac:dyDescent="0.3">
      <c r="D1" s="55" t="s">
        <v>251</v>
      </c>
    </row>
    <row r="2" spans="2:9" ht="15.75" thickTop="1" x14ac:dyDescent="0.25"/>
    <row r="3" spans="2:9" ht="18" thickBot="1" x14ac:dyDescent="0.35">
      <c r="D3" s="35" t="s">
        <v>297</v>
      </c>
    </row>
    <row r="4" spans="2:9" ht="16.5" thickTop="1" thickBot="1" x14ac:dyDescent="0.3">
      <c r="D4" s="58" t="s">
        <v>299</v>
      </c>
    </row>
    <row r="5" spans="2:9" ht="15.75" thickBot="1" x14ac:dyDescent="0.3"/>
    <row r="6" spans="2:9" ht="33.75" customHeight="1" thickBot="1" x14ac:dyDescent="0.3">
      <c r="B6" s="32" t="s">
        <v>239</v>
      </c>
      <c r="C6" s="32" t="s">
        <v>298</v>
      </c>
      <c r="D6" s="32" t="s">
        <v>294</v>
      </c>
      <c r="E6" s="32" t="s">
        <v>295</v>
      </c>
      <c r="F6" s="32" t="s">
        <v>139</v>
      </c>
      <c r="G6" s="32" t="s">
        <v>296</v>
      </c>
    </row>
    <row r="7" spans="2:9" x14ac:dyDescent="0.25">
      <c r="B7" s="18" t="s">
        <v>99</v>
      </c>
      <c r="C7" s="18" t="s">
        <v>229</v>
      </c>
      <c r="D7" s="18"/>
      <c r="E7" s="18"/>
      <c r="F7" s="66"/>
      <c r="G7" s="66"/>
      <c r="I7" s="67"/>
    </row>
    <row r="8" spans="2:9" x14ac:dyDescent="0.25">
      <c r="B8" s="18" t="s">
        <v>287</v>
      </c>
      <c r="C8" s="18" t="s">
        <v>291</v>
      </c>
      <c r="D8" s="18"/>
      <c r="E8" s="18"/>
      <c r="F8" s="66"/>
      <c r="G8" s="66"/>
    </row>
    <row r="9" spans="2:9" x14ac:dyDescent="0.25">
      <c r="B9" s="18" t="s">
        <v>286</v>
      </c>
      <c r="C9" s="18">
        <v>68423</v>
      </c>
      <c r="D9" s="18"/>
      <c r="E9" s="18"/>
      <c r="F9" s="66"/>
      <c r="G9" s="66"/>
    </row>
    <row r="10" spans="2:9" x14ac:dyDescent="0.25">
      <c r="B10" s="18" t="s">
        <v>97</v>
      </c>
      <c r="C10" s="18" t="s">
        <v>227</v>
      </c>
      <c r="D10" s="18"/>
      <c r="E10" s="18"/>
      <c r="F10" s="66"/>
      <c r="G10" s="66"/>
    </row>
    <row r="11" spans="2:9" x14ac:dyDescent="0.25">
      <c r="B11" s="18" t="s">
        <v>283</v>
      </c>
      <c r="C11" s="18">
        <v>50302</v>
      </c>
      <c r="D11" s="18"/>
      <c r="E11" s="18"/>
      <c r="F11" s="66"/>
      <c r="G11" s="66"/>
    </row>
    <row r="12" spans="2:9" x14ac:dyDescent="0.25">
      <c r="B12" s="18" t="s">
        <v>96</v>
      </c>
      <c r="C12" s="18" t="s">
        <v>226</v>
      </c>
      <c r="D12" s="18"/>
      <c r="E12" s="18"/>
      <c r="F12" s="66"/>
      <c r="G12" s="66"/>
    </row>
    <row r="13" spans="2:9" x14ac:dyDescent="0.25">
      <c r="B13" s="18" t="s">
        <v>285</v>
      </c>
      <c r="C13" s="18">
        <v>64778</v>
      </c>
      <c r="D13" s="18"/>
      <c r="E13" s="18"/>
      <c r="F13" s="66"/>
      <c r="G13" s="66"/>
    </row>
    <row r="14" spans="2:9" x14ac:dyDescent="0.25">
      <c r="B14" s="18" t="s">
        <v>101</v>
      </c>
      <c r="C14" s="18">
        <v>55898</v>
      </c>
      <c r="D14" s="18"/>
      <c r="E14" s="18"/>
      <c r="F14" s="66"/>
      <c r="G14" s="66"/>
    </row>
    <row r="15" spans="2:9" x14ac:dyDescent="0.25">
      <c r="B15" s="18" t="s">
        <v>290</v>
      </c>
      <c r="C15" s="18" t="s">
        <v>293</v>
      </c>
      <c r="D15" s="18"/>
      <c r="E15" s="18"/>
      <c r="F15" s="66"/>
      <c r="G15" s="66"/>
    </row>
    <row r="16" spans="2:9" x14ac:dyDescent="0.25">
      <c r="B16" s="18" t="s">
        <v>98</v>
      </c>
      <c r="C16" s="18" t="s">
        <v>228</v>
      </c>
      <c r="D16" s="18"/>
      <c r="E16" s="18"/>
      <c r="F16" s="66"/>
      <c r="G16" s="66"/>
    </row>
    <row r="17" spans="2:7" x14ac:dyDescent="0.25">
      <c r="B17" s="18" t="s">
        <v>289</v>
      </c>
      <c r="C17" s="18" t="s">
        <v>229</v>
      </c>
      <c r="D17" s="18"/>
      <c r="E17" s="18"/>
      <c r="F17" s="66"/>
      <c r="G17" s="66"/>
    </row>
    <row r="18" spans="2:7" x14ac:dyDescent="0.25">
      <c r="B18" s="18" t="s">
        <v>284</v>
      </c>
      <c r="C18" s="18">
        <v>57384</v>
      </c>
      <c r="D18" s="18"/>
      <c r="E18" s="18"/>
      <c r="F18" s="66"/>
      <c r="G18" s="66"/>
    </row>
    <row r="19" spans="2:7" x14ac:dyDescent="0.25">
      <c r="B19" s="18" t="s">
        <v>288</v>
      </c>
      <c r="C19" s="18" t="s">
        <v>292</v>
      </c>
      <c r="D19" s="18"/>
      <c r="E19" s="18"/>
      <c r="F19" s="66"/>
      <c r="G19" s="66"/>
    </row>
    <row r="20" spans="2:7" x14ac:dyDescent="0.25">
      <c r="B20" s="18" t="s">
        <v>100</v>
      </c>
      <c r="C20" s="18" t="s">
        <v>230</v>
      </c>
      <c r="D20" s="18"/>
      <c r="E20" s="18"/>
      <c r="F20" s="66"/>
      <c r="G20" s="66"/>
    </row>
    <row r="27" spans="2:7" ht="20.25" thickBot="1" x14ac:dyDescent="0.3">
      <c r="D27" s="55" t="s">
        <v>255</v>
      </c>
    </row>
    <row r="28" spans="2:7" ht="15.75" thickTop="1" x14ac:dyDescent="0.25"/>
    <row r="29" spans="2:7" ht="15.75" thickBot="1" x14ac:dyDescent="0.3">
      <c r="D29" s="58" t="s">
        <v>300</v>
      </c>
    </row>
    <row r="31" spans="2:7" ht="15.75" thickBot="1" x14ac:dyDescent="0.3"/>
    <row r="32" spans="2:7" ht="17.25" thickBot="1" x14ac:dyDescent="0.3">
      <c r="C32" s="32" t="s">
        <v>143</v>
      </c>
      <c r="D32" s="32" t="s">
        <v>25</v>
      </c>
    </row>
    <row r="33" spans="3:4" x14ac:dyDescent="0.25">
      <c r="C33" s="18">
        <v>4080510000</v>
      </c>
      <c r="D33" s="18"/>
    </row>
    <row r="34" spans="3:4" x14ac:dyDescent="0.25">
      <c r="C34" s="18">
        <v>5500000</v>
      </c>
      <c r="D34" s="18"/>
    </row>
    <row r="35" spans="3:4" x14ac:dyDescent="0.25">
      <c r="C35" s="18">
        <v>1486510000</v>
      </c>
      <c r="D35" s="18"/>
    </row>
    <row r="36" spans="3:4" x14ac:dyDescent="0.25">
      <c r="C36" s="18">
        <v>5667800</v>
      </c>
      <c r="D36" s="18"/>
    </row>
    <row r="37" spans="3:4" x14ac:dyDescent="0.25">
      <c r="C37" s="18">
        <v>50000</v>
      </c>
      <c r="D37" s="18"/>
    </row>
    <row r="38" spans="3:4" x14ac:dyDescent="0.25">
      <c r="C38" s="18">
        <v>55420</v>
      </c>
      <c r="D38" s="18"/>
    </row>
    <row r="39" spans="3:4" x14ac:dyDescent="0.25">
      <c r="C39" s="18">
        <v>5421</v>
      </c>
      <c r="D39" s="18"/>
    </row>
    <row r="40" spans="3:4" x14ac:dyDescent="0.25">
      <c r="C40" s="18">
        <v>420</v>
      </c>
      <c r="D40" s="18"/>
    </row>
    <row r="41" spans="3:4" x14ac:dyDescent="0.25">
      <c r="C41" s="18">
        <v>999</v>
      </c>
      <c r="D41" s="18"/>
    </row>
    <row r="42" spans="3:4" x14ac:dyDescent="0.25">
      <c r="C42" s="18">
        <v>8755</v>
      </c>
      <c r="D42" s="18"/>
    </row>
    <row r="43" spans="3:4" x14ac:dyDescent="0.25">
      <c r="C43" s="18">
        <v>555</v>
      </c>
      <c r="D43" s="18"/>
    </row>
    <row r="44" spans="3:4" x14ac:dyDescent="0.25">
      <c r="C44" s="18">
        <v>5588795</v>
      </c>
      <c r="D44" s="18"/>
    </row>
    <row r="45" spans="3:4" x14ac:dyDescent="0.25">
      <c r="C45" s="18">
        <v>5625</v>
      </c>
      <c r="D45" s="18"/>
    </row>
    <row r="49" spans="3:8" ht="15.75" thickBot="1" x14ac:dyDescent="0.3">
      <c r="D49" s="58" t="s">
        <v>304</v>
      </c>
    </row>
    <row r="50" spans="3:8" ht="15.75" thickBot="1" x14ac:dyDescent="0.3"/>
    <row r="51" spans="3:8" ht="16.5" thickTop="1" thickBot="1" x14ac:dyDescent="0.3">
      <c r="C51" s="10" t="s">
        <v>303</v>
      </c>
      <c r="D51" s="20" t="s">
        <v>301</v>
      </c>
    </row>
    <row r="52" spans="3:8" ht="15.75" thickTop="1" x14ac:dyDescent="0.25"/>
    <row r="53" spans="3:8" x14ac:dyDescent="0.25">
      <c r="C53" s="18">
        <v>20</v>
      </c>
      <c r="D53" s="68">
        <f>C53</f>
        <v>20</v>
      </c>
      <c r="H53" s="48"/>
    </row>
    <row r="54" spans="3:8" x14ac:dyDescent="0.25">
      <c r="C54" s="18">
        <v>250</v>
      </c>
      <c r="D54" s="68">
        <f>C54</f>
        <v>250</v>
      </c>
      <c r="H54" s="48"/>
    </row>
    <row r="55" spans="3:8" x14ac:dyDescent="0.25">
      <c r="C55" s="18">
        <v>500</v>
      </c>
      <c r="D55" s="68">
        <f t="shared" ref="D55:D61" si="0">C55</f>
        <v>500</v>
      </c>
      <c r="G55" s="49"/>
      <c r="H55" s="48"/>
    </row>
    <row r="56" spans="3:8" x14ac:dyDescent="0.25">
      <c r="C56" s="69">
        <v>1500</v>
      </c>
      <c r="D56" s="68">
        <f t="shared" si="0"/>
        <v>1500</v>
      </c>
      <c r="G56" s="49"/>
      <c r="H56" s="48"/>
    </row>
    <row r="57" spans="3:8" x14ac:dyDescent="0.25">
      <c r="C57" s="18">
        <v>15800</v>
      </c>
      <c r="D57" s="68">
        <f t="shared" si="0"/>
        <v>15800</v>
      </c>
      <c r="G57" s="49"/>
      <c r="H57" s="48"/>
    </row>
    <row r="58" spans="3:8" x14ac:dyDescent="0.25">
      <c r="C58" s="18">
        <v>152550</v>
      </c>
      <c r="D58" s="68">
        <f t="shared" si="0"/>
        <v>152550</v>
      </c>
      <c r="G58" s="49"/>
      <c r="H58" s="48"/>
    </row>
    <row r="59" spans="3:8" x14ac:dyDescent="0.25">
      <c r="C59" s="18">
        <v>1527000</v>
      </c>
      <c r="D59" s="68">
        <f t="shared" si="0"/>
        <v>1527000</v>
      </c>
      <c r="G59" s="49"/>
    </row>
    <row r="60" spans="3:8" x14ac:dyDescent="0.25">
      <c r="C60" s="18">
        <v>15000000</v>
      </c>
      <c r="D60" s="68">
        <f t="shared" si="0"/>
        <v>15000000</v>
      </c>
    </row>
    <row r="61" spans="3:8" x14ac:dyDescent="0.25">
      <c r="C61" s="69">
        <v>150000000</v>
      </c>
      <c r="D61" s="68">
        <f t="shared" si="0"/>
        <v>150000000</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55FA85-1C64-4954-AE1B-13370BDF013F}">
  <dimension ref="B1:I61"/>
  <sheetViews>
    <sheetView zoomScale="220" zoomScaleNormal="220" workbookViewId="0"/>
  </sheetViews>
  <sheetFormatPr defaultRowHeight="15" x14ac:dyDescent="0.25"/>
  <cols>
    <col min="2" max="2" width="9.85546875" customWidth="1"/>
    <col min="3" max="3" width="12.28515625" bestFit="1" customWidth="1"/>
    <col min="4" max="4" width="9.28515625" bestFit="1" customWidth="1"/>
    <col min="5" max="5" width="8.140625" customWidth="1"/>
    <col min="6" max="6" width="11.28515625" customWidth="1"/>
    <col min="7" max="7" width="10.140625" bestFit="1" customWidth="1"/>
    <col min="9" max="9" width="9.140625" customWidth="1"/>
  </cols>
  <sheetData>
    <row r="1" spans="2:9" ht="20.25" thickBot="1" x14ac:dyDescent="0.3">
      <c r="D1" s="55" t="s">
        <v>251</v>
      </c>
    </row>
    <row r="2" spans="2:9" ht="15.75" thickTop="1" x14ac:dyDescent="0.25"/>
    <row r="3" spans="2:9" ht="18" thickBot="1" x14ac:dyDescent="0.35">
      <c r="D3" s="35" t="s">
        <v>297</v>
      </c>
    </row>
    <row r="4" spans="2:9" ht="16.5" thickTop="1" thickBot="1" x14ac:dyDescent="0.3">
      <c r="D4" s="58" t="s">
        <v>299</v>
      </c>
    </row>
    <row r="5" spans="2:9" ht="15.75" thickBot="1" x14ac:dyDescent="0.3"/>
    <row r="6" spans="2:9" ht="33.75" customHeight="1" thickBot="1" x14ac:dyDescent="0.3">
      <c r="B6" s="32" t="s">
        <v>239</v>
      </c>
      <c r="C6" s="32" t="s">
        <v>298</v>
      </c>
      <c r="D6" s="32" t="s">
        <v>294</v>
      </c>
      <c r="E6" s="32" t="s">
        <v>295</v>
      </c>
      <c r="F6" s="32" t="s">
        <v>139</v>
      </c>
      <c r="G6" s="32" t="s">
        <v>296</v>
      </c>
    </row>
    <row r="7" spans="2:9" x14ac:dyDescent="0.25">
      <c r="B7" s="18" t="s">
        <v>99</v>
      </c>
      <c r="C7" s="18" t="s">
        <v>229</v>
      </c>
      <c r="D7" s="18" t="str">
        <f>RIGHT(C7,1)</f>
        <v>k</v>
      </c>
      <c r="E7" s="18" t="str">
        <f>LEFT(C7,FIND(RIGHT(C7,1),C7)-1)</f>
        <v>862.71</v>
      </c>
      <c r="F7" s="66" cm="1">
        <f t="array" ref="F7">_xlfn.IFS(D7="M",E7*1000000,D7="K",E7*1000,TRUE,C7)</f>
        <v>862710</v>
      </c>
      <c r="G7" s="66" t="str" cm="1">
        <f t="array" ref="G7">DOLLAR(_xlfn.IFS(RIGHT(C7,1)="M", LEFT(C7,FIND(RIGHT(C7,1),C7)-1)*1000000, RIGHT(C7,1)="K", LEFT(C7,FIND(RIGHT(C7,1),C7)-1)*1000, TRUE, C7),0)</f>
        <v>$862,710</v>
      </c>
      <c r="I7" s="67"/>
    </row>
    <row r="8" spans="2:9" x14ac:dyDescent="0.25">
      <c r="B8" s="18" t="s">
        <v>287</v>
      </c>
      <c r="C8" s="18" t="s">
        <v>291</v>
      </c>
      <c r="D8" s="18" t="str">
        <f t="shared" ref="D8:D20" si="0">RIGHT(C8,1)</f>
        <v>M</v>
      </c>
      <c r="E8" s="18" t="str">
        <f t="shared" ref="E8:E20" si="1">LEFT(C8,FIND(RIGHT(C8,1),C8)-1)</f>
        <v>12.69</v>
      </c>
      <c r="F8" s="66" cm="1">
        <f t="array" ref="F8">_xlfn.IFS(D8="M",E8*1000000,D8="K",E8*1000,TRUE,C8)</f>
        <v>12690000</v>
      </c>
      <c r="G8" s="66" t="str" cm="1">
        <f t="array" ref="G8">DOLLAR(_xlfn.IFS(RIGHT(C8,1)="M", LEFT(C8,FIND(RIGHT(C8,1),C8)-1)*1000000, RIGHT(C8,1)="K", LEFT(C8,FIND(RIGHT(C8,1),C8)-1)*1000, TRUE, C8),0)</f>
        <v>$12,690,000</v>
      </c>
    </row>
    <row r="9" spans="2:9" x14ac:dyDescent="0.25">
      <c r="B9" s="18" t="s">
        <v>286</v>
      </c>
      <c r="C9" s="18">
        <v>68423</v>
      </c>
      <c r="D9" s="18" t="str">
        <f t="shared" si="0"/>
        <v>3</v>
      </c>
      <c r="E9" s="18" t="str">
        <f t="shared" si="1"/>
        <v>6842</v>
      </c>
      <c r="F9" s="66" cm="1">
        <f t="array" ref="F9">_xlfn.IFS(D9="M",E9*1000000,D9="K",E9*1000,TRUE,C9)</f>
        <v>68423</v>
      </c>
      <c r="G9" s="66" t="str" cm="1">
        <f t="array" ref="G9">DOLLAR(_xlfn.IFS(RIGHT(C9,1)="M", LEFT(C9,FIND(RIGHT(C9,1),C9)-1)*1000000, RIGHT(C9,1)="K", LEFT(C9,FIND(RIGHT(C9,1),C9)-1)*1000, TRUE, C9),0)</f>
        <v>$68,423</v>
      </c>
    </row>
    <row r="10" spans="2:9" x14ac:dyDescent="0.25">
      <c r="B10" s="18" t="s">
        <v>97</v>
      </c>
      <c r="C10" s="18" t="s">
        <v>227</v>
      </c>
      <c r="D10" s="18" t="str">
        <f t="shared" si="0"/>
        <v>k</v>
      </c>
      <c r="E10" s="18" t="str">
        <f t="shared" si="1"/>
        <v>912.55</v>
      </c>
      <c r="F10" s="66" cm="1">
        <f t="array" ref="F10">_xlfn.IFS(D10="M",E10*1000000,D10="K",E10*1000,TRUE,C10)</f>
        <v>912550</v>
      </c>
      <c r="G10" s="66" t="str" cm="1">
        <f t="array" ref="G10">DOLLAR(_xlfn.IFS(RIGHT(C10,1)="M", LEFT(C10,FIND(RIGHT(C10,1),C10)-1)*1000000, RIGHT(C10,1)="K", LEFT(C10,FIND(RIGHT(C10,1),C10)-1)*1000, TRUE, C10),0)</f>
        <v>$912,550</v>
      </c>
    </row>
    <row r="11" spans="2:9" x14ac:dyDescent="0.25">
      <c r="B11" s="18" t="s">
        <v>283</v>
      </c>
      <c r="C11" s="18">
        <v>50302</v>
      </c>
      <c r="D11" s="18" t="str">
        <f t="shared" si="0"/>
        <v>2</v>
      </c>
      <c r="E11" s="18" t="str">
        <f t="shared" si="1"/>
        <v>5030</v>
      </c>
      <c r="F11" s="66" cm="1">
        <f t="array" ref="F11">_xlfn.IFS(D11="M",E11*1000000,D11="K",E11*1000,TRUE,C11)</f>
        <v>50302</v>
      </c>
      <c r="G11" s="66" t="str" cm="1">
        <f t="array" ref="G11">DOLLAR(_xlfn.IFS(RIGHT(C11,1)="M", LEFT(C11,FIND(RIGHT(C11,1),C11)-1)*1000000, RIGHT(C11,1)="K", LEFT(C11,FIND(RIGHT(C11,1),C11)-1)*1000, TRUE, C11),0)</f>
        <v>$50,302</v>
      </c>
    </row>
    <row r="12" spans="2:9" x14ac:dyDescent="0.25">
      <c r="B12" s="18" t="s">
        <v>96</v>
      </c>
      <c r="C12" s="18" t="s">
        <v>226</v>
      </c>
      <c r="D12" s="18" t="str">
        <f t="shared" si="0"/>
        <v>M</v>
      </c>
      <c r="E12" s="18" t="str">
        <f t="shared" si="1"/>
        <v>1.69</v>
      </c>
      <c r="F12" s="66" cm="1">
        <f t="array" ref="F12">_xlfn.IFS(D12="M",E12*1000000,D12="K",E12*1000,TRUE,C12)</f>
        <v>1690000</v>
      </c>
      <c r="G12" s="66" t="str" cm="1">
        <f t="array" ref="G12">DOLLAR(_xlfn.IFS(RIGHT(C12,1)="M", LEFT(C12,FIND(RIGHT(C12,1),C12)-1)*1000000, RIGHT(C12,1)="K", LEFT(C12,FIND(RIGHT(C12,1),C12)-1)*1000, TRUE, C12),0)</f>
        <v>$1,690,000</v>
      </c>
    </row>
    <row r="13" spans="2:9" x14ac:dyDescent="0.25">
      <c r="B13" s="18" t="s">
        <v>285</v>
      </c>
      <c r="C13" s="18">
        <v>64778</v>
      </c>
      <c r="D13" s="18" t="str">
        <f t="shared" si="0"/>
        <v>8</v>
      </c>
      <c r="E13" s="18" t="str">
        <f t="shared" si="1"/>
        <v>6477</v>
      </c>
      <c r="F13" s="66" cm="1">
        <f t="array" ref="F13">_xlfn.IFS(D13="M",E13*1000000,D13="K",E13*1000,TRUE,C13)</f>
        <v>64778</v>
      </c>
      <c r="G13" s="66" t="str" cm="1">
        <f t="array" ref="G13">DOLLAR(_xlfn.IFS(RIGHT(C13,1)="M", LEFT(C13,FIND(RIGHT(C13,1),C13)-1)*1000000, RIGHT(C13,1)="K", LEFT(C13,FIND(RIGHT(C13,1),C13)-1)*1000, TRUE, C13),0)</f>
        <v>$64,778</v>
      </c>
    </row>
    <row r="14" spans="2:9" x14ac:dyDescent="0.25">
      <c r="B14" s="18" t="s">
        <v>101</v>
      </c>
      <c r="C14" s="18">
        <v>55898</v>
      </c>
      <c r="D14" s="18" t="str">
        <f t="shared" si="0"/>
        <v>8</v>
      </c>
      <c r="E14" s="18" t="str">
        <f t="shared" si="1"/>
        <v>55</v>
      </c>
      <c r="F14" s="66" cm="1">
        <f t="array" ref="F14">_xlfn.IFS(D14="M",E14*1000000,D14="K",E14*1000,TRUE,C14)</f>
        <v>55898</v>
      </c>
      <c r="G14" s="66" t="str" cm="1">
        <f t="array" ref="G14">DOLLAR(_xlfn.IFS(RIGHT(C14,1)="M", LEFT(C14,FIND(RIGHT(C14,1),C14)-1)*1000000, RIGHT(C14,1)="K", LEFT(C14,FIND(RIGHT(C14,1),C14)-1)*1000, TRUE, C14),0)</f>
        <v>$55,898</v>
      </c>
    </row>
    <row r="15" spans="2:9" x14ac:dyDescent="0.25">
      <c r="B15" s="18" t="s">
        <v>290</v>
      </c>
      <c r="C15" s="18" t="s">
        <v>293</v>
      </c>
      <c r="D15" s="18" t="str">
        <f t="shared" si="0"/>
        <v>k</v>
      </c>
      <c r="E15" s="18" t="str">
        <f t="shared" si="1"/>
        <v>493.71</v>
      </c>
      <c r="F15" s="66" cm="1">
        <f t="array" ref="F15">_xlfn.IFS(D15="M",E15*1000000,D15="K",E15*1000,TRUE,C15)</f>
        <v>493710</v>
      </c>
      <c r="G15" s="66" t="str" cm="1">
        <f t="array" ref="G15">DOLLAR(_xlfn.IFS(RIGHT(C15,1)="M", LEFT(C15,FIND(RIGHT(C15,1),C15)-1)*1000000, RIGHT(C15,1)="K", LEFT(C15,FIND(RIGHT(C15,1),C15)-1)*1000, TRUE, C15),0)</f>
        <v>$493,710</v>
      </c>
    </row>
    <row r="16" spans="2:9" x14ac:dyDescent="0.25">
      <c r="B16" s="18" t="s">
        <v>98</v>
      </c>
      <c r="C16" s="18" t="s">
        <v>228</v>
      </c>
      <c r="D16" s="18" t="str">
        <f t="shared" si="0"/>
        <v>k</v>
      </c>
      <c r="E16" s="18" t="str">
        <f t="shared" si="1"/>
        <v>870.78</v>
      </c>
      <c r="F16" s="66" cm="1">
        <f t="array" ref="F16">_xlfn.IFS(D16="M",E16*1000000,D16="K",E16*1000,TRUE,C16)</f>
        <v>870780</v>
      </c>
      <c r="G16" s="66" t="str" cm="1">
        <f t="array" ref="G16">DOLLAR(_xlfn.IFS(RIGHT(C16,1)="M", LEFT(C16,FIND(RIGHT(C16,1),C16)-1)*1000000, RIGHT(C16,1)="K", LEFT(C16,FIND(RIGHT(C16,1),C16)-1)*1000, TRUE, C16),0)</f>
        <v>$870,780</v>
      </c>
    </row>
    <row r="17" spans="2:7" x14ac:dyDescent="0.25">
      <c r="B17" s="18" t="s">
        <v>289</v>
      </c>
      <c r="C17" s="18" t="s">
        <v>229</v>
      </c>
      <c r="D17" s="18" t="str">
        <f t="shared" si="0"/>
        <v>k</v>
      </c>
      <c r="E17" s="18" t="str">
        <f t="shared" si="1"/>
        <v>862.71</v>
      </c>
      <c r="F17" s="66" cm="1">
        <f t="array" ref="F17">_xlfn.IFS(D17="M",E17*1000000,D17="K",E17*1000,TRUE,C17)</f>
        <v>862710</v>
      </c>
      <c r="G17" s="66" t="str" cm="1">
        <f t="array" ref="G17">DOLLAR(_xlfn.IFS(RIGHT(C17,1)="M", LEFT(C17,FIND(RIGHT(C17,1),C17)-1)*1000000, RIGHT(C17,1)="K", LEFT(C17,FIND(RIGHT(C17,1),C17)-1)*1000, TRUE, C17),0)</f>
        <v>$862,710</v>
      </c>
    </row>
    <row r="18" spans="2:7" x14ac:dyDescent="0.25">
      <c r="B18" s="18" t="s">
        <v>284</v>
      </c>
      <c r="C18" s="18">
        <v>57384</v>
      </c>
      <c r="D18" s="18" t="str">
        <f t="shared" si="0"/>
        <v>4</v>
      </c>
      <c r="E18" s="18" t="str">
        <f t="shared" si="1"/>
        <v>5738</v>
      </c>
      <c r="F18" s="66" cm="1">
        <f t="array" ref="F18">_xlfn.IFS(D18="M",E18*1000000,D18="K",E18*1000,TRUE,C18)</f>
        <v>57384</v>
      </c>
      <c r="G18" s="66" t="str" cm="1">
        <f t="array" ref="G18">DOLLAR(_xlfn.IFS(RIGHT(C18,1)="M", LEFT(C18,FIND(RIGHT(C18,1),C18)-1)*1000000, RIGHT(C18,1)="K", LEFT(C18,FIND(RIGHT(C18,1),C18)-1)*1000, TRUE, C18),0)</f>
        <v>$57,384</v>
      </c>
    </row>
    <row r="19" spans="2:7" x14ac:dyDescent="0.25">
      <c r="B19" s="18" t="s">
        <v>288</v>
      </c>
      <c r="C19" s="18" t="s">
        <v>292</v>
      </c>
      <c r="D19" s="18" t="str">
        <f t="shared" si="0"/>
        <v>M</v>
      </c>
      <c r="E19" s="18" t="str">
        <f t="shared" si="1"/>
        <v>1.2</v>
      </c>
      <c r="F19" s="66" cm="1">
        <f t="array" ref="F19">_xlfn.IFS(D19="M",E19*1000000,D19="K",E19*1000,TRUE,C19)</f>
        <v>1200000</v>
      </c>
      <c r="G19" s="66" t="str" cm="1">
        <f t="array" ref="G19">DOLLAR(_xlfn.IFS(RIGHT(C19,1)="M", LEFT(C19,FIND(RIGHT(C19,1),C19)-1)*1000000, RIGHT(C19,1)="K", LEFT(C19,FIND(RIGHT(C19,1),C19)-1)*1000, TRUE, C19),0)</f>
        <v>$1,200,000</v>
      </c>
    </row>
    <row r="20" spans="2:7" x14ac:dyDescent="0.25">
      <c r="B20" s="18" t="s">
        <v>100</v>
      </c>
      <c r="C20" s="18" t="s">
        <v>230</v>
      </c>
      <c r="D20" s="18" t="str">
        <f t="shared" si="0"/>
        <v>k</v>
      </c>
      <c r="E20" s="18" t="str">
        <f t="shared" si="1"/>
        <v>993.71</v>
      </c>
      <c r="F20" s="66" cm="1">
        <f t="array" ref="F20">_xlfn.IFS(D20="M",E20*1000000,D20="K",E20*1000,TRUE,C20)</f>
        <v>993710</v>
      </c>
      <c r="G20" s="66" t="str" cm="1">
        <f t="array" ref="G20">DOLLAR(_xlfn.IFS(RIGHT(C20,1)="M", LEFT(C20,FIND(RIGHT(C20,1),C20)-1)*1000000, RIGHT(C20,1)="K", LEFT(C20,FIND(RIGHT(C20,1),C20)-1)*1000, TRUE, C20),0)</f>
        <v>$993,710</v>
      </c>
    </row>
    <row r="27" spans="2:7" ht="20.25" thickBot="1" x14ac:dyDescent="0.3">
      <c r="D27" s="55" t="s">
        <v>255</v>
      </c>
    </row>
    <row r="28" spans="2:7" ht="15.75" thickTop="1" x14ac:dyDescent="0.25"/>
    <row r="29" spans="2:7" ht="15.75" thickBot="1" x14ac:dyDescent="0.3">
      <c r="D29" s="58" t="s">
        <v>300</v>
      </c>
    </row>
    <row r="31" spans="2:7" ht="15.75" thickBot="1" x14ac:dyDescent="0.3"/>
    <row r="32" spans="2:7" ht="17.25" thickBot="1" x14ac:dyDescent="0.3">
      <c r="C32" s="32" t="s">
        <v>143</v>
      </c>
      <c r="D32" s="32" t="s">
        <v>25</v>
      </c>
    </row>
    <row r="33" spans="3:4" x14ac:dyDescent="0.25">
      <c r="C33" s="18">
        <v>4080510000</v>
      </c>
      <c r="D33" s="18" t="str" cm="1">
        <f t="array" ref="D33">_xlfn.IFS(C33&gt;=1000000000, TEXT(C33/1000000000, "0.000") &amp; "B",
C33&gt;=1000000, TEXT(C33/1000000, "0.0") &amp; "M",
C33&gt;=1000, TEXT(C33/1000, "0.0") &amp; "K",
TRUE, C33)</f>
        <v>4.081B</v>
      </c>
    </row>
    <row r="34" spans="3:4" x14ac:dyDescent="0.25">
      <c r="C34" s="18">
        <v>5500000</v>
      </c>
      <c r="D34" s="18" t="str" cm="1">
        <f t="array" ref="D34">_xlfn.IFS(C34&gt;=1000000000, TEXT(C34/1000000000, "0.000") &amp; "B",
C34&gt;=1000000, TEXT(C34/1000000, "0.0") &amp; "M",
C34&gt;=1000, TEXT(C34/1000, "0.0") &amp; "K",
TRUE, C34)</f>
        <v>5.5M</v>
      </c>
    </row>
    <row r="35" spans="3:4" x14ac:dyDescent="0.25">
      <c r="C35" s="18">
        <v>1486510000</v>
      </c>
      <c r="D35" s="18" t="str" cm="1">
        <f t="array" ref="D35">_xlfn.IFS(C35&gt;=1000000000, TEXT(C35/1000000000, "0.000") &amp; "B",
C35&gt;=1000000, TEXT(C35/1000000, "0.0") &amp; "M",
C35&gt;=1000, TEXT(C35/1000, "0.0") &amp; "K",
TRUE, C35)</f>
        <v>1.487B</v>
      </c>
    </row>
    <row r="36" spans="3:4" x14ac:dyDescent="0.25">
      <c r="C36" s="18">
        <v>5667800</v>
      </c>
      <c r="D36" s="18" t="str" cm="1">
        <f t="array" ref="D36">_xlfn.IFS(C36&gt;=1000000000, TEXT(C36/1000000000, "0.000") &amp; "B",
C36&gt;=1000000, TEXT(C36/1000000, "0.0") &amp; "M",
C36&gt;=1000, TEXT(C36/1000, "0.0") &amp; "K",
TRUE, C36)</f>
        <v>5.7M</v>
      </c>
    </row>
    <row r="37" spans="3:4" x14ac:dyDescent="0.25">
      <c r="C37" s="18">
        <v>50000</v>
      </c>
      <c r="D37" s="18" t="str" cm="1">
        <f t="array" ref="D37">_xlfn.IFS(C37&gt;=1000000000, TEXT(C37/1000000000, "0.000") &amp; "B",
C37&gt;=1000000, TEXT(C37/1000000, "0.0") &amp; "M",
C37&gt;=1000, TEXT(C37/1000, "0.0") &amp; "K",
TRUE, C37)</f>
        <v>50.0K</v>
      </c>
    </row>
    <row r="38" spans="3:4" x14ac:dyDescent="0.25">
      <c r="C38" s="18">
        <v>55420</v>
      </c>
      <c r="D38" s="18" t="str" cm="1">
        <f t="array" ref="D38">_xlfn.IFS(C38&gt;=1000000000, TEXT(C38/1000000000, "0.000") &amp; "B",
C38&gt;=1000000, TEXT(C38/1000000, "0.0") &amp; "M",
C38&gt;=1000, TEXT(C38/1000, "0.0") &amp; "K",
TRUE, C38)</f>
        <v>55.4K</v>
      </c>
    </row>
    <row r="39" spans="3:4" x14ac:dyDescent="0.25">
      <c r="C39" s="18">
        <v>5421</v>
      </c>
      <c r="D39" s="18" t="str" cm="1">
        <f t="array" ref="D39">_xlfn.IFS(C39&gt;=1000000000, TEXT(C39/1000000000, "0.000") &amp; "B",
C39&gt;=1000000, TEXT(C39/1000000, "0.0") &amp; "M",
C39&gt;=1000, TEXT(C39/1000, "0.0") &amp; "K",
TRUE, C39)</f>
        <v>5.4K</v>
      </c>
    </row>
    <row r="40" spans="3:4" x14ac:dyDescent="0.25">
      <c r="C40" s="18">
        <v>420</v>
      </c>
      <c r="D40" s="18" cm="1">
        <f t="array" ref="D40">_xlfn.IFS(C40&gt;=1000000000, TEXT(C40/1000000000, "0.000") &amp; "B",
C40&gt;=1000000, TEXT(C40/1000000, "0.0") &amp; "M",
C40&gt;=1000, TEXT(C40/1000, "0.0") &amp; "K",
TRUE, C40)</f>
        <v>420</v>
      </c>
    </row>
    <row r="41" spans="3:4" x14ac:dyDescent="0.25">
      <c r="C41" s="18">
        <v>999</v>
      </c>
      <c r="D41" s="18" cm="1">
        <f t="array" ref="D41">_xlfn.IFS(C41&gt;=1000000000, TEXT(C41/1000000000, "0.000") &amp; "B",
C41&gt;=1000000, TEXT(C41/1000000, "0.0") &amp; "M",
C41&gt;=1000, TEXT(C41/1000, "0.0") &amp; "K",
TRUE, C41)</f>
        <v>999</v>
      </c>
    </row>
    <row r="42" spans="3:4" x14ac:dyDescent="0.25">
      <c r="C42" s="18">
        <v>8755</v>
      </c>
      <c r="D42" s="18" t="str" cm="1">
        <f t="array" ref="D42">_xlfn.IFS(C42&gt;=1000000000, TEXT(C42/1000000000, "0.000") &amp; "B",
C42&gt;=1000000, TEXT(C42/1000000, "0.0") &amp; "M",
C42&gt;=1000, TEXT(C42/1000, "0.0") &amp; "K",
TRUE, C42)</f>
        <v>8.8K</v>
      </c>
    </row>
    <row r="43" spans="3:4" x14ac:dyDescent="0.25">
      <c r="C43" s="18">
        <v>555</v>
      </c>
      <c r="D43" s="18" cm="1">
        <f t="array" ref="D43">_xlfn.IFS(C43&gt;=1000000000, TEXT(C43/1000000000, "0.000") &amp; "B",
C43&gt;=1000000, TEXT(C43/1000000, "0.0") &amp; "M",
C43&gt;=1000, TEXT(C43/1000, "0.0") &amp; "K",
TRUE, C43)</f>
        <v>555</v>
      </c>
    </row>
    <row r="44" spans="3:4" x14ac:dyDescent="0.25">
      <c r="C44" s="18">
        <v>5588795</v>
      </c>
      <c r="D44" s="18" t="str" cm="1">
        <f t="array" ref="D44">_xlfn.IFS(C44&gt;=1000000000, TEXT(C44/1000000000, "0.000") &amp; "B",
C44&gt;=1000000, TEXT(C44/1000000, "0.0") &amp; "M",
C44&gt;=1000, TEXT(C44/1000, "0.0") &amp; "K",
TRUE, C44)</f>
        <v>5.6M</v>
      </c>
    </row>
    <row r="45" spans="3:4" x14ac:dyDescent="0.25">
      <c r="C45" s="18">
        <v>5625</v>
      </c>
      <c r="D45" s="18" t="str" cm="1">
        <f t="array" ref="D45">_xlfn.IFS(C45&gt;=1000000000, TEXT(C45/1000000000, "0.000") &amp; "B",
C45&gt;=1000000, TEXT(C45/1000000, "0.0") &amp; "M",
C45&gt;=1000, TEXT(C45/1000, "0.0") &amp; "K",
TRUE, C45)</f>
        <v>5.6K</v>
      </c>
    </row>
    <row r="49" spans="3:8" ht="15.75" thickBot="1" x14ac:dyDescent="0.3">
      <c r="D49" s="58" t="s">
        <v>304</v>
      </c>
    </row>
    <row r="50" spans="3:8" ht="15.75" thickBot="1" x14ac:dyDescent="0.3"/>
    <row r="51" spans="3:8" ht="16.5" thickTop="1" thickBot="1" x14ac:dyDescent="0.3">
      <c r="C51" s="10" t="s">
        <v>303</v>
      </c>
      <c r="D51" s="20" t="s">
        <v>301</v>
      </c>
    </row>
    <row r="52" spans="3:8" ht="15.75" thickTop="1" x14ac:dyDescent="0.25"/>
    <row r="53" spans="3:8" x14ac:dyDescent="0.25">
      <c r="C53" s="18">
        <v>20</v>
      </c>
      <c r="D53" s="68">
        <f>C53</f>
        <v>20</v>
      </c>
      <c r="H53" s="48"/>
    </row>
    <row r="54" spans="3:8" x14ac:dyDescent="0.25">
      <c r="C54" s="18">
        <v>250</v>
      </c>
      <c r="D54" s="68">
        <f t="shared" ref="D54:D61" si="2">C54</f>
        <v>250</v>
      </c>
      <c r="H54" s="48"/>
    </row>
    <row r="55" spans="3:8" x14ac:dyDescent="0.25">
      <c r="C55" s="18">
        <v>500</v>
      </c>
      <c r="D55" s="68">
        <f t="shared" si="2"/>
        <v>500</v>
      </c>
      <c r="G55" s="49"/>
      <c r="H55" s="48"/>
    </row>
    <row r="56" spans="3:8" x14ac:dyDescent="0.25">
      <c r="C56" s="69">
        <v>1500</v>
      </c>
      <c r="D56" s="68">
        <f t="shared" si="2"/>
        <v>1500</v>
      </c>
      <c r="G56" s="49"/>
      <c r="H56" s="48"/>
    </row>
    <row r="57" spans="3:8" x14ac:dyDescent="0.25">
      <c r="C57" s="18">
        <v>15800</v>
      </c>
      <c r="D57" s="68">
        <f t="shared" si="2"/>
        <v>15800</v>
      </c>
      <c r="G57" s="49"/>
      <c r="H57" s="48"/>
    </row>
    <row r="58" spans="3:8" x14ac:dyDescent="0.25">
      <c r="C58" s="18">
        <v>152550</v>
      </c>
      <c r="D58" s="68">
        <f t="shared" si="2"/>
        <v>152550</v>
      </c>
      <c r="G58" s="49"/>
      <c r="H58" s="48"/>
    </row>
    <row r="59" spans="3:8" x14ac:dyDescent="0.25">
      <c r="C59" s="18">
        <v>1527000</v>
      </c>
      <c r="D59" s="68">
        <f t="shared" si="2"/>
        <v>1527000</v>
      </c>
      <c r="G59" s="49"/>
    </row>
    <row r="60" spans="3:8" x14ac:dyDescent="0.25">
      <c r="C60" s="18">
        <v>15000000</v>
      </c>
      <c r="D60" s="68">
        <f t="shared" si="2"/>
        <v>15000000</v>
      </c>
    </row>
    <row r="61" spans="3:8" x14ac:dyDescent="0.25">
      <c r="C61" s="69">
        <v>150000000</v>
      </c>
      <c r="D61" s="68">
        <f t="shared" si="2"/>
        <v>150000000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13</vt:i4>
      </vt:variant>
      <vt:variant>
        <vt:lpstr>Named Ranges</vt:lpstr>
      </vt:variant>
      <vt:variant>
        <vt:i4>10</vt:i4>
      </vt:variant>
    </vt:vector>
  </HeadingPairs>
  <TitlesOfParts>
    <vt:vector size="23" baseType="lpstr">
      <vt:lpstr>Start</vt:lpstr>
      <vt:lpstr>Table of Contents</vt:lpstr>
      <vt:lpstr>Chap_1</vt:lpstr>
      <vt:lpstr>C1.1</vt:lpstr>
      <vt:lpstr>C1.1S</vt:lpstr>
      <vt:lpstr>Chap_2</vt:lpstr>
      <vt:lpstr>C2.1</vt:lpstr>
      <vt:lpstr>C2.1S</vt:lpstr>
      <vt:lpstr>Chap_3</vt:lpstr>
      <vt:lpstr>C3.1</vt:lpstr>
      <vt:lpstr>C3.1S</vt:lpstr>
      <vt:lpstr>C3.2</vt:lpstr>
      <vt:lpstr>C3.2S</vt:lpstr>
      <vt:lpstr>C2.1S!Blue</vt:lpstr>
      <vt:lpstr>Blue</vt:lpstr>
      <vt:lpstr>C2.1S!Pink</vt:lpstr>
      <vt:lpstr>Pink</vt:lpstr>
      <vt:lpstr>C2.1S!Red</vt:lpstr>
      <vt:lpstr>Red</vt:lpstr>
      <vt:lpstr>C1.1S!Region</vt:lpstr>
      <vt:lpstr>Region</vt:lpstr>
      <vt:lpstr>C1.1S!Sales_Value</vt:lpstr>
      <vt:lpstr>Sales_Value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Beyond_Basics_Lesson_6_Logical_Functions</dc:title>
  <dc:creator>Beyond Basics</dc:creator>
  <cp:keywords>Microsoft Excel</cp:keywords>
  <cp:lastModifiedBy>Beyond Basics</cp:lastModifiedBy>
  <dcterms:created xsi:type="dcterms:W3CDTF">2024-03-25T00:52:52Z</dcterms:created>
  <dcterms:modified xsi:type="dcterms:W3CDTF">2024-07-14T05:03:10Z</dcterms:modified>
</cp:coreProperties>
</file>